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20" windowHeight="7410" tabRatio="684" activeTab="1"/>
  </bookViews>
  <sheets>
    <sheet name="Summary" sheetId="1" r:id="rId1"/>
    <sheet name="Consolidated IS" sheetId="2" r:id="rId2"/>
    <sheet name="Balance Sheet" sheetId="3" r:id="rId3"/>
    <sheet name="Changes in Equity" sheetId="4" r:id="rId4"/>
    <sheet name="Cashflow" sheetId="5" r:id="rId5"/>
    <sheet name="Notes A" sheetId="6" r:id="rId6"/>
    <sheet name="Notes B" sheetId="7" r:id="rId7"/>
  </sheets>
  <definedNames>
    <definedName name="_xlnm.Print_Area" localSheetId="2">'Balance Sheet'!$A$1:$E$58</definedName>
    <definedName name="_xlnm.Print_Area" localSheetId="4">'Cashflow'!$A$1:$G$64</definedName>
    <definedName name="_xlnm.Print_Area" localSheetId="3">'Changes in Equity'!$A$1:$I$41</definedName>
    <definedName name="_xlnm.Print_Area" localSheetId="1">'Consolidated IS'!$A$1:$I$53</definedName>
    <definedName name="_xlnm.Print_Area" localSheetId="5">'Notes A'!$A$1:$L$102</definedName>
    <definedName name="_xlnm.Print_Area" localSheetId="6">'Notes B'!$A$1:$H$133</definedName>
    <definedName name="_xlnm.Print_Area" localSheetId="0">'Summary'!$A$1:$G$38</definedName>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<sst xmlns="http://schemas.openxmlformats.org/spreadsheetml/2006/main" count="478" uniqueCount="326">
  <si>
    <t>Trade receivables</t>
  </si>
  <si>
    <t>Other receivables, deposits and prepayments</t>
  </si>
  <si>
    <t>Trade payables</t>
  </si>
  <si>
    <t>Other payables and accruals</t>
  </si>
  <si>
    <t>Repayment of hire purchase obligations</t>
  </si>
  <si>
    <t>Repayment of term loans</t>
  </si>
  <si>
    <t>Sale of unquoted investments and/or properties</t>
  </si>
  <si>
    <t>Purchase or Sale of quoted securities</t>
  </si>
  <si>
    <t>Status of Corporate Proposals</t>
  </si>
  <si>
    <t>Secured</t>
  </si>
  <si>
    <t>B14</t>
  </si>
  <si>
    <t>Authorise for issue</t>
  </si>
  <si>
    <t>Basis of preparation of Interim Financial Report</t>
  </si>
  <si>
    <t>There were no seasonal or cyclical factors affecting the results of the Group for the period under review.</t>
  </si>
  <si>
    <t>Auditor's report on preceding annual financial statements</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</si>
  <si>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</si>
  <si>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</si>
  <si>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</si>
  <si>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</si>
  <si>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</si>
  <si>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</si>
  <si>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</si>
  <si>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</si>
  <si>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</si>
  <si>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</si>
  <si>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</si>
  <si>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</si>
  <si>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</si>
  <si>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</si>
  <si>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</si>
  <si>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</si>
  <si>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</si>
  <si>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</si>
  <si>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</si>
  <si>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</si>
  <si>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</si>
  <si>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Interest income</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</si>
  <si>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</si>
  <si>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</si>
  <si>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</si>
  <si>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</si>
  <si>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</si>
  <si>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</si>
  <si>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</si>
  <si>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</si>
  <si>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</si>
  <si>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</si>
  <si>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</si>
  <si>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</si>
  <si>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</si>
  <si>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</si>
  <si>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</si>
  <si>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</si>
  <si>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</si>
  <si>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</si>
  <si>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</si>
  <si>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</si>
  <si>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</si>
  <si>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</si>
  <si>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</si>
  <si>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</si>
  <si>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</si>
  <si>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</si>
  <si>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</si>
  <si>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</si>
  <si>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</si>
  <si>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</si>
  <si>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</si>
  <si>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Contingent liabilities</t>
  </si>
  <si>
    <t>B</t>
  </si>
  <si>
    <t>B1</t>
  </si>
  <si>
    <t>Review of performance</t>
  </si>
  <si>
    <t>B2</t>
  </si>
  <si>
    <t>B3</t>
  </si>
  <si>
    <t>B4</t>
  </si>
  <si>
    <t>Profit forecast and profit guarantee</t>
  </si>
  <si>
    <t>B5</t>
  </si>
  <si>
    <t>B6</t>
  </si>
  <si>
    <t>B7</t>
  </si>
  <si>
    <t>B8</t>
  </si>
  <si>
    <t>Group's borrowings and debt securities</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</si>
  <si>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</si>
  <si>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</si>
  <si>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</si>
  <si>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</si>
  <si>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</si>
  <si>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</si>
  <si>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</si>
  <si>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</si>
  <si>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</si>
  <si>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</si>
  <si>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</si>
  <si>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</si>
  <si>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</si>
  <si>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</si>
  <si>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</si>
  <si>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</si>
  <si>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</si>
  <si>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</si>
  <si>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</si>
  <si>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</si>
  <si>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</si>
  <si>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</si>
  <si>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</si>
  <si>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</si>
  <si>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Cost of sales</t>
  </si>
  <si>
    <t>Share</t>
  </si>
  <si>
    <t>Capital</t>
  </si>
  <si>
    <t>Premium</t>
  </si>
  <si>
    <t>Profits</t>
  </si>
  <si>
    <t>Retained</t>
  </si>
  <si>
    <t>Basic</t>
  </si>
  <si>
    <t>Note: For full text of the above announcement, please access the Bursa Malaysia website at www.bursamalaysia.com</t>
  </si>
  <si>
    <t>NET CURRENT ASSETS</t>
  </si>
  <si>
    <t>Net assets ("NA") per share (RM)</t>
  </si>
  <si>
    <t>Current tax assets</t>
  </si>
  <si>
    <t>NON-CURRENT ASSETS</t>
  </si>
  <si>
    <t>Property, plant and equipment</t>
  </si>
  <si>
    <t>Goodwill on consolidation</t>
  </si>
  <si>
    <t>NON-CURRENT LIABILITIES</t>
  </si>
  <si>
    <t>Interest expense</t>
  </si>
  <si>
    <t>Prepaid lease payments</t>
  </si>
  <si>
    <t>SHAREHOLDERS' EQUITY</t>
  </si>
  <si>
    <t>Adjustments for:</t>
  </si>
  <si>
    <t>Interest received</t>
  </si>
  <si>
    <t>(Company No. 635804-H)</t>
  </si>
  <si>
    <t>MQ TECHNOLOGY BERHAD</t>
  </si>
  <si>
    <t>Diluted</t>
  </si>
  <si>
    <t>Finance cost</t>
  </si>
  <si>
    <t>Operating expenses</t>
  </si>
  <si>
    <t>Other income</t>
  </si>
  <si>
    <t>Current tax liabilities</t>
  </si>
  <si>
    <t>Long term borrowings</t>
  </si>
  <si>
    <t>Current</t>
  </si>
  <si>
    <t>year</t>
  </si>
  <si>
    <t>quarter</t>
  </si>
  <si>
    <t>Preceding year</t>
  </si>
  <si>
    <t>corresponding</t>
  </si>
  <si>
    <t>to date</t>
  </si>
  <si>
    <t>period</t>
  </si>
  <si>
    <t>Tax based on results for the quarter/period:</t>
  </si>
  <si>
    <t>Proceeds from disposal of property, plant and equipment</t>
  </si>
  <si>
    <t>Exchange translation differences</t>
  </si>
  <si>
    <t>Hire purchase payables</t>
  </si>
  <si>
    <t>Current portion of term loans</t>
  </si>
  <si>
    <t>Share premium</t>
  </si>
  <si>
    <t>Exchange translation reserve</t>
  </si>
  <si>
    <t>Exchange</t>
  </si>
  <si>
    <r>
      <t xml:space="preserve">Translation </t>
    </r>
    <r>
      <rPr>
        <b/>
        <sz val="10"/>
        <rFont val="Arial"/>
        <family val="2"/>
      </rPr>
      <t>Reserve</t>
    </r>
  </si>
  <si>
    <t>Income taxes refunded</t>
  </si>
  <si>
    <t xml:space="preserve">Net assets per share attributable to ordinary equity holders of the parent (RM) </t>
  </si>
  <si>
    <t xml:space="preserve">Basic </t>
  </si>
  <si>
    <t>Business Segments</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</si>
  <si>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</si>
  <si>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</si>
  <si>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</si>
  <si>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</si>
  <si>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</si>
  <si>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</si>
  <si>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</si>
  <si>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</si>
  <si>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</si>
  <si>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</si>
  <si>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Listing and share issue expenses paid</t>
  </si>
  <si>
    <t>Short-term funds</t>
  </si>
  <si>
    <t>CASH FLOWS FROM OPERATING ACTIVITIES</t>
  </si>
  <si>
    <t>CASH FLOWS FROM INVESTING ACTIVITIES</t>
  </si>
  <si>
    <t>CASH FLOWS FROM FINANCING ACTIVITIES</t>
  </si>
  <si>
    <t>Effect of exchange rate changes</t>
  </si>
  <si>
    <t>UNAUDITED</t>
  </si>
  <si>
    <t>AUDITED</t>
  </si>
  <si>
    <t>AS AT</t>
  </si>
  <si>
    <t>Prospects for the forthcoming financial year</t>
  </si>
  <si>
    <t>B15</t>
  </si>
  <si>
    <t>There was no dividend paid during the current financial quarter.</t>
  </si>
  <si>
    <t>No dividend has been declared or paid by the Company in this financial quarter.</t>
  </si>
  <si>
    <t>** The Basic Earnings per share is computed based on the following:</t>
  </si>
  <si>
    <t>Property, plant and equipment written off</t>
  </si>
  <si>
    <t xml:space="preserve">Weighted average number of ordinary shares </t>
  </si>
  <si>
    <t xml:space="preserve">   in issue</t>
  </si>
  <si>
    <t>Malaysian income tax and deferred tax</t>
  </si>
  <si>
    <t>Number of shares in issue</t>
  </si>
  <si>
    <t>Repayment of short term bank borrowings</t>
  </si>
  <si>
    <t>DISCLOSURE REQUIREMENTS AS SET OUT IN APPENDIX 9B OF THE LISTING REQUIREMENTS OF BURSA MALAYSIA SECURITIES BERHAD FOR THE ACE MARKET</t>
  </si>
  <si>
    <t>Tax expense</t>
  </si>
  <si>
    <t>Net cash used in financing activities</t>
  </si>
  <si>
    <t>There was no corporate proposal announced but not completed as at the date of this report.</t>
  </si>
  <si>
    <t>There was no sale of unquoted investments or properties during the period under review.</t>
  </si>
  <si>
    <t>There was no purchase or sale of quoted securities during the period under review.</t>
  </si>
  <si>
    <t>Depreciation</t>
  </si>
  <si>
    <t>Effective Date</t>
  </si>
  <si>
    <t>FRS 7</t>
  </si>
  <si>
    <t>FRS 8</t>
  </si>
  <si>
    <t>Financial Instruments: Disclosures</t>
  </si>
  <si>
    <t>Operating Segments</t>
  </si>
  <si>
    <t>1 July 2009</t>
  </si>
  <si>
    <t>1 January 2010</t>
  </si>
  <si>
    <t>FRS 101</t>
  </si>
  <si>
    <t>Presentation of Financial Statements (revised)</t>
  </si>
  <si>
    <t>FRS 123</t>
  </si>
  <si>
    <t>Borrowing Cost (revised)</t>
  </si>
  <si>
    <t>FRS 139</t>
  </si>
  <si>
    <t>Financial Instruments: Recognition and Measurement</t>
  </si>
  <si>
    <t xml:space="preserve">First-time Adoption of Financial Reporting Standards and FRS 127 </t>
  </si>
  <si>
    <t xml:space="preserve">  Consolidated and Separate Financial Statements: Cost of an Investment in </t>
  </si>
  <si>
    <t xml:space="preserve">  a Subsidiary, Jointly Controlled Entity or Associate</t>
  </si>
  <si>
    <t>Share-based Payment: Vesting Conditions and Cancellations</t>
  </si>
  <si>
    <t>Financial Instruments: Presentation</t>
  </si>
  <si>
    <t>Financial Instruments: Recognition and Measurement, FRS 7 Financial</t>
  </si>
  <si>
    <t xml:space="preserve">  Embedded Derivatives</t>
  </si>
  <si>
    <t xml:space="preserve">  Instruments: Disclosures and IC Interpretation 9 Reassessment of </t>
  </si>
  <si>
    <t>Amendments to FRSs contained in the document entitled “Improvements to FRSs (2009)”</t>
  </si>
  <si>
    <t>IC Interpretation 9</t>
  </si>
  <si>
    <t>Reassessment of Embedded Derivatives</t>
  </si>
  <si>
    <t>IC Interpretation 10</t>
  </si>
  <si>
    <t>Interim Financial Reporting and Impairment</t>
  </si>
  <si>
    <t>IC Interpretation 11 FRS 2</t>
  </si>
  <si>
    <t>IC Interpretation 13</t>
  </si>
  <si>
    <t>Customer Loyalty Programmes</t>
  </si>
  <si>
    <t xml:space="preserve">IC Interpretation 14 FRS 119 </t>
  </si>
  <si>
    <t>- Group and Treasury Share Transactions</t>
  </si>
  <si>
    <t xml:space="preserve">- The Limit on a Defined Benefit Asset, Minimum Funding Requirements and </t>
  </si>
  <si>
    <t xml:space="preserve">    their Interaction</t>
  </si>
  <si>
    <t xml:space="preserve">  for the period, net of tax</t>
  </si>
  <si>
    <t>Amendment to FRS 1</t>
  </si>
  <si>
    <t>Amendment to FRS 2</t>
  </si>
  <si>
    <t>Amendment to FRS 132</t>
  </si>
  <si>
    <t>Amendment to FRS 139</t>
  </si>
  <si>
    <t>Equity holders of the Company</t>
  </si>
  <si>
    <t>CONDENSED CONSOLIDATED STATEMENT OF CASH FLOWS</t>
  </si>
  <si>
    <t>Q1</t>
  </si>
  <si>
    <t>Q2</t>
  </si>
  <si>
    <t>Q3</t>
  </si>
  <si>
    <t>B16</t>
  </si>
  <si>
    <t>As at</t>
  </si>
  <si>
    <t>Total comprehensive loss for the year</t>
  </si>
  <si>
    <t>Net cash used in investing activities</t>
  </si>
  <si>
    <t xml:space="preserve">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from Pioneer Products is exempted from income tax for a period of 5 years (extendable for further 5 years) and a foreign subsidiary in Thailand, MPT Solution Co. Ltd., is entitled to corporate income tax exemption for certain income and privileges as prescribed by the Board of Investment for a period of 8 years. </t>
  </si>
  <si>
    <t>Total retained profits of the Company and its subsidiaries:-</t>
  </si>
  <si>
    <t>Less: Consolidation adjustments and eliminations</t>
  </si>
  <si>
    <t xml:space="preserve">Realised and Unrealised Profit or Losses </t>
  </si>
  <si>
    <t xml:space="preserve">The Group operates in a single business segment, namely design and manufacturing of moulds, tools, dies, jigs, fixtures, advanced suspension tooling, progressive tooling, semiconductor cavity/encapsulation moulds for use in manufacturing and application in hard disk drives and semiconductor industries and design, development and manufacture of advanced automation modules/assemblies for digital data storage, medical instrument systems/devices and optoelectronics applications and related components. Accordingly, no industry segment information of the Group has been presented. </t>
  </si>
  <si>
    <t>Attributable to:</t>
  </si>
  <si>
    <t>There were no material litigations pending since the last annual balance sheet date until the date of this announcement.</t>
  </si>
  <si>
    <t>The Group does not have any derivative financial instruments as at the date of this report.</t>
  </si>
  <si>
    <t>Foreign exchange gain</t>
  </si>
  <si>
    <t>and after charging:</t>
  </si>
  <si>
    <t>Foreign exchange loss</t>
  </si>
  <si>
    <t>B17</t>
  </si>
  <si>
    <t>At 1 January 2012</t>
  </si>
  <si>
    <t>Profit/(Loss) before tax</t>
  </si>
  <si>
    <t>Net loss for the year</t>
  </si>
  <si>
    <t>Gain on disposal of property, plant and equipment</t>
  </si>
  <si>
    <t>Other comprehensive profit/(loss) after tax:</t>
  </si>
  <si>
    <t>Other comprehensive profit/(loss)</t>
  </si>
  <si>
    <t xml:space="preserve">Porposed/Declared dividend per share </t>
  </si>
  <si>
    <t>Unrealised gain on foreign exchange</t>
  </si>
  <si>
    <t>Treasury shares</t>
  </si>
  <si>
    <t xml:space="preserve">Treasury </t>
  </si>
  <si>
    <t>Shares</t>
  </si>
  <si>
    <t>Purchase of own shares</t>
  </si>
  <si>
    <t>At 31 December 2012</t>
  </si>
  <si>
    <t>Inventory written down</t>
  </si>
  <si>
    <t>Year ended 31 December 2012</t>
  </si>
  <si>
    <t>Impairment of goodwill</t>
  </si>
  <si>
    <t>Net decrease in cash and cash equivalents</t>
  </si>
  <si>
    <t xml:space="preserve">Cash embezzlement </t>
  </si>
  <si>
    <t>SUMMARY OF KEY FINANCIAL INFORMATION FOR THE QUARTER ENDED 31 MARCH 2013</t>
  </si>
  <si>
    <t>CONDENSED CONSOLIDATED STATEMENT OF FINANCIAL POSITION AS AT 31 MACRH 2013</t>
  </si>
  <si>
    <t>CONDENSED CONSOLIDATED STATEMENTS OF COMPREHENSIVE INCOME FOR THE PERIOD ENDED 31 MARCH 2013</t>
  </si>
  <si>
    <t>FOR THE PERIOD ENDED 31 MARCH 2013</t>
  </si>
  <si>
    <t>Period ended 31 March 2013</t>
  </si>
  <si>
    <t>At 1 January 2013</t>
  </si>
  <si>
    <t>At 31 March 2013</t>
  </si>
  <si>
    <t>QUARTERLY REPORT ON CONSOLIDATED RESULTS FOR THE YEAR ENDED 31 MARCH 2013</t>
  </si>
  <si>
    <t>These condensed consolidated interim financial statements have been prepared in accordance with Malaysian Financial Reporting Standard (“MFRS”) 134, Interim Financial Reporting in Malaysia, International Accounting Standard (“IAS”) 34, Interim Financial Reporting and all the applicable disclosure provisions of the Listing Requirements of Bursa Malaysia Securities Berhad. They do not include all the information required for full annual financial statements and should be read in conjunction with the Group's financial statements for the financial year ended 31st December 2012.</t>
  </si>
  <si>
    <t>There were no unusual items affecting assets, liabilities, equity, net income or cash flows of the Group for the period under review.</t>
  </si>
  <si>
    <t>The Group did not revalue any of its property, plant and equipment during the period under review. As at 31 March 2013, all plant and equipment were stated at cost less accumulated depreciation.</t>
  </si>
  <si>
    <t>In the opinion of the Directors, there are no items, transactions or events of a material and unusual nature that have arisen since 31 March 2013 to the date of this announcement which would substantially affect the financial results of the Group.</t>
  </si>
  <si>
    <t xml:space="preserve">The Group did not provide any profit estimate, forecast, projection, internal targets or profit guarantee in any public documents for the financial year ending 31 December 2013. 
</t>
  </si>
  <si>
    <t>The auditors have expressed an unqualified opinion on the Company's statutory financial statements for the year ended 31 December 2012 in their report dated 15 April 2013.</t>
  </si>
  <si>
    <t>The interim financial statements were authorised for issue by the Board of Directors on 13 May 2013.</t>
  </si>
  <si>
    <t>Net profit for the period</t>
  </si>
  <si>
    <t>There were no gain or loss on disposal of quoted or unquoted investments or properties, gain or loss on derivatives or exceptional items for current quarter and financial period end 31 March 2012 (31 December 2012: Nil)</t>
  </si>
  <si>
    <t>Earnings per share - (Sen)</t>
  </si>
  <si>
    <t>Gross profit</t>
  </si>
  <si>
    <t>Profit before tax</t>
  </si>
  <si>
    <t>Total comprehensive income</t>
  </si>
  <si>
    <t xml:space="preserve"> for the period</t>
  </si>
  <si>
    <t>Profit  for the period</t>
  </si>
  <si>
    <t>Net profit attributable to ordinary equity holders of the parent</t>
  </si>
  <si>
    <t>Basic earnings per share</t>
  </si>
  <si>
    <t>Net profit for the period - RM</t>
  </si>
  <si>
    <t>Earnings per share (sen) - Basic</t>
  </si>
  <si>
    <t>Retained profits/ (Accumulated losses)</t>
  </si>
  <si>
    <t>Total comprehensive income for the period</t>
  </si>
  <si>
    <t>Operating profit before working capital changes</t>
  </si>
  <si>
    <t>Net cash (used in)/ from operating activities</t>
  </si>
  <si>
    <t>(Increase)/Decrease in inventories</t>
  </si>
  <si>
    <t>Increase in receivables</t>
  </si>
  <si>
    <t>Increase in payables</t>
  </si>
  <si>
    <t>The Company has issued corporate guarantee to financial institutions for credit facilities granted to certain subsidiaries up to a total limit of approximately RM10,107,000 (2012: RM10,956,000) of which RM5,411,000 (2012: RM6,260,000) has been utilised as at the balance sheet date.</t>
  </si>
  <si>
    <t>The Group’s condensed consolidated interim financial statements for part of the period covered by the Group’s first MFRS framework annual financial statements and MFRS 1, First-time Adoption of Malaysian Financial Reporting Standards has been applied.</t>
  </si>
  <si>
    <t>The adoptions of these standards, amendments and interpretations have no material impact to these interim financial statements.</t>
  </si>
  <si>
    <t xml:space="preserve">There were no material changes in the composition of the Group during the period under review. </t>
  </si>
  <si>
    <t>Profit for the Period</t>
  </si>
  <si>
    <t>Profit for the period is arrived at after crediting:</t>
  </si>
  <si>
    <t>Net profit attributable to shareholders (RM)</t>
  </si>
  <si>
    <t xml:space="preserve">The Group will also continue to step up efforts in improving the efficiency and cost reduction measures in its Group’s operations to achieve the necessary competitive edge in the market. Premised on the above and barring any unforeseen circumstances, the Group is optimistic of achieving better performance and growth in financial year 2013. </t>
  </si>
  <si>
    <t>There were no changes in the nature and amount of estimates reported in prior financial year that have a material effect in the period under review.</t>
  </si>
  <si>
    <t xml:space="preserve">For the quarter under review, the Group revenue reduced to RM7.00 million from RM9.35 million in the corresponding quarter of the preceding financial year. The lower revenue achieved was mainly due to the reduction in sales volume. </t>
  </si>
  <si>
    <t>The Group recorded a revenue of RM7.00 million, an increase of RM2.57 million from RM4.43 million in the preceding quarter. However, the Group registered a profit before tax of RM1.09 million as compare to loss before tax of RM18.07 million in the preceding quarter, mainly related to revision of the estimated useful life of machinery from 10 year to 5  years &amp; impairment of assets in preceeding quarter.</t>
  </si>
  <si>
    <t>Total Considerations</t>
  </si>
  <si>
    <t>There have been no other issuance, cancellation, repurchases, resale and repayments of debts and equity securities during the quarter under review except for the following:-</t>
  </si>
  <si>
    <t>Number of Treasury shares</t>
  </si>
  <si>
    <t>Balance as at 1 Jan 2013</t>
  </si>
  <si>
    <t xml:space="preserve">Balance as at 31 March 2013 </t>
  </si>
  <si>
    <t xml:space="preserve">Repurchased during the quarter </t>
  </si>
  <si>
    <t>The details of shares held as treasury shares for the period ended 31 March 2013 are as follows:</t>
  </si>
  <si>
    <t xml:space="preserve">Recovery on cash embezzlement </t>
  </si>
  <si>
    <t>Total retained profits/(accumulated losses) as per statement of financial position</t>
  </si>
  <si>
    <t>- Realised profit/(loss)</t>
  </si>
  <si>
    <t>- Unrealised profit</t>
  </si>
  <si>
    <t>`</t>
  </si>
  <si>
    <t>Cash (used in)/ generated from operations</t>
  </si>
  <si>
    <t>However, the Group achieved a profit before tax of RM1.09 million with the recovery of cash embezzlement of RM1.05 million as compared to the profit before tax of RM0.31 million in the previous corresponding quarter. The Group is taking sensible steps to improve operation efficiency &amp; leaner cost structure.</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</si>
</sst>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_);_(* \(#,##0.0\);_(* &quot;-&quot;??_);_(@_)"/>
    <numFmt numFmtId="173" formatCode="_(* #,##0.0000_);_(* \(#,##0.0000\);_(* &quot;-&quot;??_);_(@_)"/>
    <numFmt numFmtId="174" formatCode="0.0%"/>
    <numFmt numFmtId="175" formatCode="_(* #,##0.000_);_(* \(#,##0.000\);_(* &quot;-&quot;???_);_(@_)"/>
    <numFmt numFmtId="176" formatCode="0.000"/>
    <numFmt numFmtId="177" formatCode="&quot;Yes&quot;;&quot;Yes&quot;;&quot;No&quot;"/>
    <numFmt numFmtId="178" formatCode="&quot;True&quot;;&quot;True&quot;;&quot;False&quot;"/>
    <numFmt numFmtId="179" formatCode="&quot;On&quot;;&quot;On&quot;;&quot;Off&quot;"/>
    <numFmt numFmtId="180" formatCode="[$-409]dddd\,\ mmmm\ dd\,\ yyyy"/>
    <numFmt numFmtId="181" formatCode="[$-409]d\-mmm\-yy;@"/>
    <numFmt numFmtId="182" formatCode="[$-409]d\-mmm\-yyyy;@"/>
    <numFmt numFmtId="183" formatCode="_(* #,##0.0_);_(* \(#,##0.0\);_(* &quot;-&quot;?_);_(@_)"/>
    <numFmt numFmtId="184" formatCode="_(* #,##0.00000_);_(* \(#,##0.00000\);_(* &quot;-&quot;??_);_(@_)"/>
    <numFmt numFmtId="185" formatCode="_(* #,##0.000000_);_(* \(#,##0.000000\);_(* &quot;-&quot;??_);_(@_)"/>
    <numFmt numFmtId="186" formatCode="[$€-2]\ #,##0.00_);[Red]\([$€-2]\ #,##0.00\)"/>
    <numFmt numFmtId="187" formatCode="#,##0.000_);\(#,##0.000\)"/>
    <numFmt numFmtId="188" formatCode="0.00000000"/>
    <numFmt numFmtId="189" formatCode="0.0000000"/>
    <numFmt numFmtId="190" formatCode="0.000000"/>
    <numFmt numFmtId="191" formatCode="0.00000"/>
    <numFmt numFmtId="192" formatCode="0.0000"/>
    <numFmt numFmtId="193" formatCode="#,##0.0_);\(#,##0.0\)"/>
    <numFmt numFmtId="194" formatCode="_(* #,##0.000000_);_(* \(#,##0.000000\);_(* &quot;-&quot;??????_);_(@_)"/>
    <numFmt numFmtId="195" formatCode="_(* #,##0.0000_);_(* \(#,##0.0000\);_(* &quot;-&quot;????_);_(@_)"/>
  </numFmts>
  <fonts count="53">
    <font>
      <sz val="10"/>
      <name val="Arial"/>
      <family val="0"/>
    </font>
    <font>
      <b/>
      <sz val="10"/>
      <name val="Arial"/>
      <family val="2"/>
    </font>
    <font>
      <u val="single"/>
      <sz val="10"/>
      <color indexed="36"/>
      <name val="Arial"/>
      <family val="2"/>
    </font>
    <font>
      <u val="single"/>
      <sz val="10"/>
      <color indexed="12"/>
      <name val="Arial"/>
      <family val="2"/>
    </font>
    <font>
      <sz val="10"/>
      <name val="Arial Narrow"/>
      <family val="2"/>
    </font>
    <font>
      <b/>
      <sz val="10"/>
      <color indexed="9"/>
      <name val="Arial"/>
      <family val="2"/>
    </font>
    <font>
      <sz val="10"/>
      <color indexed="8"/>
      <name val="Arial"/>
      <family val="2"/>
    </font>
    <font>
      <sz val="10"/>
      <color indexed="10"/>
      <name val="Arial"/>
      <family val="2"/>
    </font>
    <font>
      <b/>
      <sz val="12"/>
      <name val="Arial"/>
      <family val="2"/>
    </font>
    <font>
      <b/>
      <sz val="10"/>
      <color indexed="8"/>
      <name val="Arial"/>
      <family val="2"/>
    </font>
    <font>
      <i/>
      <sz val="10"/>
      <name val="Arial"/>
      <family val="2"/>
    </font>
    <font>
      <u val="single"/>
      <sz val="10"/>
      <name val="Arial"/>
      <family val="2"/>
    </font>
    <font>
      <sz val="9"/>
      <name val="Arial"/>
      <family val="2"/>
    </font>
    <font>
      <sz val="10"/>
      <color indexed="48"/>
      <name val="Arial"/>
      <family val="2"/>
    </font>
    <font>
      <sz val="9"/>
      <color indexed="8"/>
      <name val="Arial"/>
      <family val="2"/>
    </font>
    <font>
      <b/>
      <u val="single"/>
      <sz val="10"/>
      <name val="Arial"/>
      <family val="2"/>
    </font>
    <font>
      <u val="single"/>
      <sz val="10"/>
      <color indexed="8"/>
      <name val="Arial"/>
      <family val="2"/>
    </font>
    <font>
      <sz val="10"/>
      <name val="Helvetica"/>
      <family val="2"/>
    </font>
    <font>
      <sz val="10"/>
      <name val="Helvetica-Obliqu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9">
    <xf numFmtId="0" fontId="0" fillId="0" borderId="0" xfId="0" applyAlignment="1">
      <alignment/>
    </xf>
    <xf numFmtId="0" fontId="1"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center"/>
    </xf>
    <xf numFmtId="0" fontId="1" fillId="33" borderId="0" xfId="60" applyFont="1" applyFill="1">
      <alignment/>
      <protection/>
    </xf>
    <xf numFmtId="0" fontId="0" fillId="33" borderId="0" xfId="60" applyFont="1" applyFill="1">
      <alignment/>
      <protection/>
    </xf>
    <xf numFmtId="0" fontId="0" fillId="33" borderId="0" xfId="60" applyFont="1" applyFill="1" applyAlignment="1">
      <alignment horizontal="left" vertical="top" wrapText="1"/>
      <protection/>
    </xf>
    <xf numFmtId="0" fontId="0" fillId="33" borderId="0" xfId="60" applyFont="1" applyFill="1" applyAlignment="1">
      <alignment horizontal="justify" vertical="top"/>
      <protection/>
    </xf>
    <xf numFmtId="0" fontId="0" fillId="33" borderId="0" xfId="60" applyFont="1" applyFill="1" applyAlignment="1">
      <alignment horizontal="center"/>
      <protection/>
    </xf>
    <xf numFmtId="0" fontId="0" fillId="33" borderId="0" xfId="0" applyFont="1" applyFill="1" applyAlignment="1">
      <alignment horizontal="justify" vertical="top"/>
    </xf>
    <xf numFmtId="0" fontId="0" fillId="33" borderId="0" xfId="60" applyFont="1" applyFill="1" applyAlignment="1" quotePrefix="1">
      <alignment horizontal="justify" vertical="top"/>
      <protection/>
    </xf>
    <xf numFmtId="0" fontId="0" fillId="33" borderId="0" xfId="60" applyFont="1" applyFill="1" applyAlignment="1" quotePrefix="1">
      <alignment horizontal="left" vertical="top" wrapText="1"/>
      <protection/>
    </xf>
    <xf numFmtId="0" fontId="0" fillId="33" borderId="0" xfId="60" applyFont="1" applyFill="1" applyAlignment="1">
      <alignment vertical="top" wrapText="1"/>
      <protection/>
    </xf>
    <xf numFmtId="0" fontId="0" fillId="33" borderId="0" xfId="60" applyFont="1" applyFill="1" applyAlignment="1" quotePrefix="1">
      <alignment horizontal="center" vertical="top"/>
      <protection/>
    </xf>
    <xf numFmtId="170" fontId="0" fillId="33" borderId="0" xfId="42" applyNumberFormat="1" applyFont="1" applyFill="1" applyAlignment="1">
      <alignment horizontal="center"/>
    </xf>
    <xf numFmtId="0" fontId="0" fillId="33" borderId="0" xfId="60" applyFont="1" applyFill="1" applyAlignment="1">
      <alignment/>
      <protection/>
    </xf>
    <xf numFmtId="170" fontId="0" fillId="33" borderId="0" xfId="42" applyNumberFormat="1" applyFont="1" applyFill="1" applyAlignment="1">
      <alignment/>
    </xf>
    <xf numFmtId="0" fontId="0" fillId="33" borderId="0" xfId="60" applyFont="1" applyFill="1" applyAlignment="1">
      <alignment horizontal="right"/>
      <protection/>
    </xf>
    <xf numFmtId="2" fontId="0" fillId="33" borderId="0" xfId="60" applyNumberFormat="1" applyFont="1" applyFill="1" applyAlignment="1">
      <alignment horizontal="right"/>
      <protection/>
    </xf>
    <xf numFmtId="170" fontId="0" fillId="33" borderId="0" xfId="60" applyNumberFormat="1" applyFont="1" applyFill="1" applyAlignment="1">
      <alignment horizontal="right"/>
      <protection/>
    </xf>
    <xf numFmtId="2" fontId="0" fillId="33" borderId="0" xfId="60" applyNumberFormat="1" applyFont="1" applyFill="1">
      <alignment/>
      <protection/>
    </xf>
    <xf numFmtId="0" fontId="0" fillId="33" borderId="0" xfId="60" applyFont="1" applyFill="1" applyAlignment="1" quotePrefix="1">
      <alignment/>
      <protection/>
    </xf>
    <xf numFmtId="0" fontId="1" fillId="33" borderId="0" xfId="60" applyFont="1" applyFill="1" applyAlignment="1">
      <alignment horizontal="center"/>
      <protection/>
    </xf>
    <xf numFmtId="170" fontId="0" fillId="33" borderId="0" xfId="42" applyNumberFormat="1" applyFont="1" applyFill="1" applyAlignment="1" quotePrefix="1">
      <alignment horizontal="center" vertical="top"/>
    </xf>
    <xf numFmtId="0" fontId="0" fillId="33" borderId="0" xfId="60" applyFont="1" applyFill="1" applyAlignment="1">
      <alignment horizontal="justify" vertical="top" wrapText="1"/>
      <protection/>
    </xf>
    <xf numFmtId="170" fontId="0" fillId="33" borderId="0" xfId="42" applyNumberFormat="1" applyFont="1" applyFill="1" applyBorder="1" applyAlignment="1">
      <alignment horizontal="center"/>
    </xf>
    <xf numFmtId="0" fontId="8" fillId="33" borderId="0" xfId="0" applyFont="1" applyFill="1" applyAlignment="1">
      <alignment horizontal="center"/>
    </xf>
    <xf numFmtId="0" fontId="1" fillId="33" borderId="0" xfId="60" applyFont="1" applyFill="1" applyAlignment="1">
      <alignment horizontal="left" vertical="top"/>
      <protection/>
    </xf>
    <xf numFmtId="0" fontId="0" fillId="33" borderId="0" xfId="60" applyFont="1" applyFill="1" applyAlignment="1">
      <alignment horizontal="left" vertical="top"/>
      <protection/>
    </xf>
    <xf numFmtId="0" fontId="1" fillId="33" borderId="0" xfId="0" applyFont="1" applyFill="1" applyBorder="1" applyAlignment="1">
      <alignment horizontal="center"/>
    </xf>
    <xf numFmtId="41" fontId="1" fillId="33" borderId="0" xfId="0" applyNumberFormat="1" applyFont="1" applyFill="1" applyBorder="1" applyAlignment="1">
      <alignment/>
    </xf>
    <xf numFmtId="41" fontId="1" fillId="33" borderId="0" xfId="0" applyNumberFormat="1" applyFont="1" applyFill="1" applyBorder="1" applyAlignment="1">
      <alignment horizontal="center"/>
    </xf>
    <xf numFmtId="15" fontId="1" fillId="33" borderId="0" xfId="0" applyNumberFormat="1" applyFont="1" applyFill="1" applyAlignment="1" quotePrefix="1">
      <alignment horizontal="center"/>
    </xf>
    <xf numFmtId="15" fontId="1" fillId="33" borderId="0" xfId="0" applyNumberFormat="1"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xf>
    <xf numFmtId="43" fontId="0" fillId="33" borderId="0" xfId="42" applyNumberFormat="1" applyFont="1" applyFill="1" applyBorder="1" applyAlignment="1">
      <alignment/>
    </xf>
    <xf numFmtId="43" fontId="0" fillId="33" borderId="0" xfId="42" applyNumberFormat="1" applyFont="1" applyFill="1" applyBorder="1" applyAlignment="1">
      <alignment horizontal="right"/>
    </xf>
    <xf numFmtId="43" fontId="0" fillId="33" borderId="10" xfId="42" applyNumberFormat="1" applyFont="1" applyFill="1" applyBorder="1" applyAlignment="1">
      <alignment horizontal="right"/>
    </xf>
    <xf numFmtId="0" fontId="0" fillId="33" borderId="0" xfId="0" applyFont="1" applyFill="1" applyBorder="1" applyAlignment="1">
      <alignment horizontal="left" indent="1"/>
    </xf>
    <xf numFmtId="0" fontId="0" fillId="33" borderId="0" xfId="60" applyFont="1" applyFill="1" applyAlignment="1">
      <alignment vertical="top"/>
      <protection/>
    </xf>
    <xf numFmtId="170" fontId="1" fillId="33" borderId="0" xfId="42" applyNumberFormat="1" applyFont="1" applyFill="1" applyBorder="1" applyAlignment="1">
      <alignment/>
    </xf>
    <xf numFmtId="170" fontId="0" fillId="33" borderId="0" xfId="42" applyNumberFormat="1" applyFont="1" applyFill="1" applyBorder="1" applyAlignment="1">
      <alignment/>
    </xf>
    <xf numFmtId="170" fontId="0" fillId="33" borderId="11" xfId="42" applyNumberFormat="1" applyFont="1" applyFill="1" applyBorder="1" applyAlignment="1">
      <alignment/>
    </xf>
    <xf numFmtId="170" fontId="0" fillId="33" borderId="0" xfId="42" applyNumberFormat="1" applyFont="1" applyFill="1" applyBorder="1" applyAlignment="1">
      <alignment/>
    </xf>
    <xf numFmtId="170" fontId="0" fillId="33" borderId="10" xfId="42" applyNumberFormat="1" applyFont="1" applyFill="1" applyBorder="1" applyAlignment="1">
      <alignment/>
    </xf>
    <xf numFmtId="0" fontId="0" fillId="33" borderId="0" xfId="0" applyFont="1" applyFill="1" applyAlignment="1">
      <alignment/>
    </xf>
    <xf numFmtId="0" fontId="1" fillId="33" borderId="0" xfId="0" applyFont="1" applyFill="1" applyAlignment="1">
      <alignment/>
    </xf>
    <xf numFmtId="170" fontId="1" fillId="33" borderId="0" xfId="42"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center"/>
    </xf>
    <xf numFmtId="0" fontId="1" fillId="33" borderId="0" xfId="0" applyFont="1" applyFill="1" applyAlignment="1">
      <alignment horizontal="center"/>
    </xf>
    <xf numFmtId="170" fontId="1" fillId="33" borderId="0" xfId="42" applyNumberFormat="1" applyFont="1" applyFill="1" applyAlignment="1">
      <alignment horizontal="center"/>
    </xf>
    <xf numFmtId="181" fontId="1" fillId="33" borderId="0" xfId="42" applyNumberFormat="1" applyFont="1" applyFill="1" applyAlignment="1">
      <alignment horizontal="center"/>
    </xf>
    <xf numFmtId="0" fontId="1" fillId="33" borderId="0" xfId="0" applyFont="1" applyFill="1" applyAlignment="1">
      <alignment/>
    </xf>
    <xf numFmtId="170" fontId="0" fillId="33" borderId="0" xfId="42" applyNumberFormat="1" applyFont="1" applyFill="1" applyBorder="1" applyAlignment="1">
      <alignment horizontal="center"/>
    </xf>
    <xf numFmtId="170" fontId="0" fillId="33" borderId="0" xfId="42" applyNumberFormat="1" applyFont="1" applyFill="1" applyAlignment="1">
      <alignment/>
    </xf>
    <xf numFmtId="170" fontId="0" fillId="33" borderId="0" xfId="42" applyNumberFormat="1" applyFont="1" applyFill="1" applyAlignment="1">
      <alignment/>
    </xf>
    <xf numFmtId="170" fontId="0" fillId="33" borderId="12" xfId="42" applyNumberFormat="1" applyFont="1" applyFill="1" applyBorder="1" applyAlignment="1">
      <alignment/>
    </xf>
    <xf numFmtId="170" fontId="0" fillId="33" borderId="13" xfId="42" applyNumberFormat="1" applyFont="1" applyFill="1" applyBorder="1" applyAlignment="1">
      <alignment/>
    </xf>
    <xf numFmtId="170" fontId="0" fillId="33" borderId="0" xfId="0" applyNumberFormat="1" applyFont="1" applyFill="1" applyAlignment="1">
      <alignment/>
    </xf>
    <xf numFmtId="170" fontId="0" fillId="33" borderId="14" xfId="42" applyNumberFormat="1" applyFont="1" applyFill="1" applyBorder="1" applyAlignment="1">
      <alignment/>
    </xf>
    <xf numFmtId="170" fontId="0" fillId="33" borderId="15" xfId="42" applyNumberFormat="1" applyFont="1" applyFill="1" applyBorder="1" applyAlignment="1">
      <alignment/>
    </xf>
    <xf numFmtId="170" fontId="0" fillId="33" borderId="16" xfId="42" applyNumberFormat="1" applyFont="1" applyFill="1" applyBorder="1" applyAlignment="1">
      <alignment/>
    </xf>
    <xf numFmtId="170" fontId="0" fillId="33" borderId="0" xfId="42" applyNumberFormat="1" applyFont="1" applyFill="1" applyBorder="1" applyAlignment="1">
      <alignment/>
    </xf>
    <xf numFmtId="170" fontId="0" fillId="33" borderId="17" xfId="42" applyNumberFormat="1" applyFont="1" applyFill="1" applyBorder="1" applyAlignment="1">
      <alignment/>
    </xf>
    <xf numFmtId="170" fontId="1" fillId="33" borderId="0" xfId="42" applyNumberFormat="1" applyFont="1" applyFill="1" applyBorder="1" applyAlignment="1">
      <alignment/>
    </xf>
    <xf numFmtId="170" fontId="0" fillId="33" borderId="18" xfId="42" applyNumberFormat="1" applyFont="1" applyFill="1" applyBorder="1" applyAlignment="1">
      <alignment/>
    </xf>
    <xf numFmtId="0" fontId="0" fillId="33" borderId="0" xfId="0" applyFont="1" applyFill="1" applyAlignment="1">
      <alignment/>
    </xf>
    <xf numFmtId="0" fontId="0" fillId="33" borderId="0" xfId="0" applyFont="1" applyFill="1" applyAlignment="1">
      <alignment/>
    </xf>
    <xf numFmtId="0" fontId="1" fillId="33" borderId="0" xfId="0" applyFont="1" applyFill="1" applyAlignment="1">
      <alignment horizontal="center" vertical="center" wrapText="1"/>
    </xf>
    <xf numFmtId="181" fontId="1" fillId="33" borderId="0" xfId="0" applyNumberFormat="1" applyFont="1" applyFill="1" applyAlignment="1">
      <alignment horizontal="center"/>
    </xf>
    <xf numFmtId="14" fontId="1" fillId="33" borderId="0" xfId="0" applyNumberFormat="1" applyFont="1" applyFill="1" applyAlignment="1">
      <alignment horizontal="center"/>
    </xf>
    <xf numFmtId="14" fontId="0" fillId="33" borderId="0" xfId="0" applyNumberFormat="1" applyFont="1" applyFill="1" applyAlignment="1">
      <alignment/>
    </xf>
    <xf numFmtId="43" fontId="0" fillId="33" borderId="0" xfId="42" applyFont="1" applyFill="1" applyAlignment="1">
      <alignment horizontal="right"/>
    </xf>
    <xf numFmtId="37" fontId="0" fillId="33" borderId="0" xfId="0" applyNumberFormat="1" applyFont="1" applyFill="1" applyAlignment="1">
      <alignment horizontal="center"/>
    </xf>
    <xf numFmtId="43" fontId="0" fillId="33" borderId="10" xfId="42" applyFont="1" applyFill="1" applyBorder="1" applyAlignment="1">
      <alignment/>
    </xf>
    <xf numFmtId="170" fontId="0" fillId="33" borderId="0" xfId="0" applyNumberFormat="1" applyFont="1" applyFill="1" applyAlignment="1">
      <alignment/>
    </xf>
    <xf numFmtId="43" fontId="0" fillId="33" borderId="10" xfId="42" applyNumberFormat="1" applyFont="1" applyFill="1" applyBorder="1" applyAlignment="1">
      <alignment/>
    </xf>
    <xf numFmtId="0" fontId="0" fillId="33" borderId="0" xfId="0" applyFont="1" applyFill="1" applyAlignment="1">
      <alignment/>
    </xf>
    <xf numFmtId="0" fontId="5" fillId="33" borderId="0" xfId="0" applyFont="1" applyFill="1" applyAlignment="1">
      <alignment/>
    </xf>
    <xf numFmtId="170" fontId="0" fillId="33" borderId="0" xfId="42" applyNumberFormat="1" applyFont="1" applyFill="1" applyAlignment="1">
      <alignment/>
    </xf>
    <xf numFmtId="0" fontId="0" fillId="33" borderId="0" xfId="0" applyFont="1" applyFill="1" applyAlignment="1">
      <alignment/>
    </xf>
    <xf numFmtId="0" fontId="1" fillId="33" borderId="0" xfId="0" applyFont="1" applyFill="1" applyBorder="1" applyAlignment="1">
      <alignment horizontal="center"/>
    </xf>
    <xf numFmtId="41" fontId="1" fillId="33" borderId="0" xfId="0" applyNumberFormat="1"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41" fontId="1" fillId="33" borderId="0" xfId="0" applyNumberFormat="1" applyFont="1" applyFill="1" applyBorder="1" applyAlignment="1">
      <alignment horizontal="center"/>
    </xf>
    <xf numFmtId="15" fontId="1" fillId="33" borderId="0" xfId="0" applyNumberFormat="1" applyFont="1" applyFill="1" applyAlignment="1" quotePrefix="1">
      <alignment horizontal="center"/>
    </xf>
    <xf numFmtId="15" fontId="1" fillId="33" borderId="0" xfId="0" applyNumberFormat="1" applyFont="1" applyFill="1" applyBorder="1" applyAlignment="1">
      <alignment horizontal="center"/>
    </xf>
    <xf numFmtId="43" fontId="0" fillId="33" borderId="0" xfId="42" applyFont="1" applyFill="1" applyAlignment="1">
      <alignment/>
    </xf>
    <xf numFmtId="170" fontId="0" fillId="33" borderId="0" xfId="42" applyNumberFormat="1" applyFont="1" applyFill="1" applyBorder="1" applyAlignment="1">
      <alignment/>
    </xf>
    <xf numFmtId="170" fontId="0" fillId="33" borderId="12" xfId="42" applyNumberFormat="1" applyFont="1" applyFill="1" applyBorder="1" applyAlignment="1">
      <alignment/>
    </xf>
    <xf numFmtId="43" fontId="0" fillId="33" borderId="0" xfId="42" applyFont="1" applyFill="1" applyBorder="1" applyAlignment="1">
      <alignment/>
    </xf>
    <xf numFmtId="10" fontId="0" fillId="33" borderId="0" xfId="63" applyNumberFormat="1" applyFont="1" applyFill="1" applyAlignment="1">
      <alignment/>
    </xf>
    <xf numFmtId="10" fontId="0" fillId="33" borderId="0" xfId="63" applyNumberFormat="1" applyFont="1" applyFill="1" applyBorder="1" applyAlignment="1">
      <alignment/>
    </xf>
    <xf numFmtId="0" fontId="0" fillId="33" borderId="0" xfId="0" applyFill="1" applyBorder="1" applyAlignment="1">
      <alignment/>
    </xf>
    <xf numFmtId="37" fontId="0" fillId="33" borderId="0" xfId="0" applyNumberFormat="1" applyFont="1" applyFill="1" applyBorder="1" applyAlignment="1">
      <alignment/>
    </xf>
    <xf numFmtId="37" fontId="0" fillId="33" borderId="0" xfId="0" applyNumberFormat="1" applyFont="1" applyFill="1" applyBorder="1" applyAlignment="1">
      <alignment/>
    </xf>
    <xf numFmtId="43" fontId="0" fillId="33" borderId="0" xfId="42" applyFont="1" applyFill="1" applyBorder="1" applyAlignment="1">
      <alignment/>
    </xf>
    <xf numFmtId="0" fontId="6" fillId="33" borderId="0" xfId="0" applyFont="1" applyFill="1" applyBorder="1" applyAlignment="1">
      <alignment/>
    </xf>
    <xf numFmtId="0" fontId="0" fillId="33" borderId="0" xfId="0" applyFont="1" applyFill="1" applyBorder="1" applyAlignment="1">
      <alignment/>
    </xf>
    <xf numFmtId="170" fontId="0" fillId="33" borderId="0" xfId="42" applyNumberFormat="1" applyFont="1" applyFill="1" applyAlignment="1">
      <alignment/>
    </xf>
    <xf numFmtId="0" fontId="6" fillId="33" borderId="0" xfId="0" applyFont="1" applyFill="1" applyBorder="1" applyAlignment="1">
      <alignment/>
    </xf>
    <xf numFmtId="43" fontId="0" fillId="33" borderId="0" xfId="42" applyNumberFormat="1" applyFont="1" applyFill="1" applyBorder="1" applyAlignment="1">
      <alignment/>
    </xf>
    <xf numFmtId="171" fontId="0" fillId="33" borderId="0" xfId="42" applyNumberFormat="1" applyFont="1" applyFill="1" applyBorder="1" applyAlignment="1">
      <alignment/>
    </xf>
    <xf numFmtId="43" fontId="6" fillId="33" borderId="0" xfId="42" applyNumberFormat="1" applyFont="1" applyFill="1" applyBorder="1" applyAlignment="1">
      <alignment/>
    </xf>
    <xf numFmtId="171" fontId="0" fillId="33" borderId="0" xfId="42" applyNumberFormat="1" applyFont="1" applyFill="1" applyBorder="1" applyAlignment="1">
      <alignment/>
    </xf>
    <xf numFmtId="0" fontId="0" fillId="33" borderId="0" xfId="0" applyFont="1" applyFill="1" applyAlignment="1">
      <alignment/>
    </xf>
    <xf numFmtId="43" fontId="0" fillId="33" borderId="19" xfId="42" applyNumberFormat="1" applyFont="1" applyFill="1" applyBorder="1" applyAlignment="1">
      <alignment horizontal="right"/>
    </xf>
    <xf numFmtId="43" fontId="6" fillId="33" borderId="19" xfId="42" applyNumberFormat="1" applyFont="1" applyFill="1" applyBorder="1" applyAlignment="1">
      <alignment horizontal="right"/>
    </xf>
    <xf numFmtId="0" fontId="0" fillId="33" borderId="0" xfId="0" applyFont="1" applyFill="1" applyBorder="1" applyAlignment="1">
      <alignment/>
    </xf>
    <xf numFmtId="170" fontId="0" fillId="33" borderId="0" xfId="42" applyNumberFormat="1" applyFont="1" applyFill="1" applyAlignment="1">
      <alignment/>
    </xf>
    <xf numFmtId="43" fontId="6" fillId="33" borderId="0" xfId="42" applyNumberFormat="1" applyFont="1" applyFill="1" applyBorder="1" applyAlignment="1">
      <alignment horizontal="right"/>
    </xf>
    <xf numFmtId="43" fontId="0" fillId="33" borderId="0" xfId="42" applyFont="1" applyFill="1" applyAlignment="1">
      <alignment/>
    </xf>
    <xf numFmtId="0" fontId="14" fillId="33" borderId="0" xfId="0" applyFont="1" applyFill="1" applyBorder="1" applyAlignment="1">
      <alignment/>
    </xf>
    <xf numFmtId="0" fontId="14" fillId="33" borderId="0" xfId="0" applyFont="1" applyFill="1" applyBorder="1" applyAlignment="1">
      <alignment horizontal="left" indent="1"/>
    </xf>
    <xf numFmtId="43" fontId="1" fillId="33" borderId="0" xfId="42" applyFont="1" applyFill="1" applyAlignment="1">
      <alignment horizontal="center"/>
    </xf>
    <xf numFmtId="0" fontId="0" fillId="33" borderId="0" xfId="0" applyFont="1" applyFill="1" applyBorder="1" applyAlignment="1">
      <alignment horizontal="center"/>
    </xf>
    <xf numFmtId="0" fontId="15" fillId="33" borderId="0" xfId="0" applyFont="1" applyFill="1" applyAlignment="1">
      <alignment/>
    </xf>
    <xf numFmtId="43" fontId="0" fillId="33" borderId="20" xfId="42" applyFont="1" applyFill="1" applyBorder="1" applyAlignment="1">
      <alignment/>
    </xf>
    <xf numFmtId="43" fontId="0" fillId="33" borderId="18" xfId="42" applyFont="1" applyFill="1" applyBorder="1" applyAlignment="1">
      <alignment horizontal="center"/>
    </xf>
    <xf numFmtId="170" fontId="0" fillId="33" borderId="18" xfId="42" applyNumberFormat="1" applyFont="1" applyFill="1" applyBorder="1" applyAlignment="1">
      <alignment/>
    </xf>
    <xf numFmtId="170" fontId="0" fillId="33" borderId="21" xfId="42" applyNumberFormat="1" applyFont="1" applyFill="1" applyBorder="1" applyAlignment="1">
      <alignment/>
    </xf>
    <xf numFmtId="43" fontId="0" fillId="33" borderId="22" xfId="42" applyFont="1" applyFill="1" applyBorder="1" applyAlignment="1">
      <alignment/>
    </xf>
    <xf numFmtId="43" fontId="0" fillId="33" borderId="0" xfId="42" applyFont="1" applyFill="1" applyBorder="1" applyAlignment="1">
      <alignment horizontal="center"/>
    </xf>
    <xf numFmtId="170" fontId="0" fillId="33" borderId="23" xfId="42" applyNumberFormat="1" applyFont="1" applyFill="1" applyBorder="1" applyAlignment="1">
      <alignment/>
    </xf>
    <xf numFmtId="43" fontId="0" fillId="33" borderId="24" xfId="42" applyFont="1" applyFill="1" applyBorder="1" applyAlignment="1">
      <alignment/>
    </xf>
    <xf numFmtId="43" fontId="0" fillId="33" borderId="12" xfId="42" applyFont="1" applyFill="1" applyBorder="1" applyAlignment="1">
      <alignment horizontal="center"/>
    </xf>
    <xf numFmtId="43" fontId="0" fillId="33" borderId="12" xfId="42" applyFont="1" applyFill="1" applyBorder="1" applyAlignment="1">
      <alignment/>
    </xf>
    <xf numFmtId="170" fontId="0" fillId="33" borderId="25" xfId="42" applyNumberFormat="1" applyFont="1" applyFill="1" applyBorder="1" applyAlignment="1">
      <alignment/>
    </xf>
    <xf numFmtId="170" fontId="0" fillId="33" borderId="26" xfId="42" applyNumberFormat="1" applyFont="1" applyFill="1" applyBorder="1" applyAlignment="1">
      <alignment/>
    </xf>
    <xf numFmtId="170" fontId="0" fillId="33" borderId="17" xfId="0" applyNumberFormat="1" applyFont="1" applyFill="1" applyBorder="1" applyAlignment="1">
      <alignment/>
    </xf>
    <xf numFmtId="170" fontId="0" fillId="33" borderId="18" xfId="42" applyNumberFormat="1" applyFont="1" applyFill="1" applyBorder="1" applyAlignment="1">
      <alignment/>
    </xf>
    <xf numFmtId="41" fontId="0" fillId="33" borderId="0" xfId="0" applyNumberFormat="1" applyFont="1" applyFill="1" applyBorder="1" applyAlignment="1">
      <alignment/>
    </xf>
    <xf numFmtId="41" fontId="0" fillId="33" borderId="0" xfId="0" applyNumberFormat="1" applyFont="1" applyFill="1" applyBorder="1" applyAlignment="1">
      <alignment/>
    </xf>
    <xf numFmtId="0" fontId="10" fillId="33" borderId="0" xfId="0" applyFont="1" applyFill="1" applyAlignment="1">
      <alignment/>
    </xf>
    <xf numFmtId="0" fontId="10" fillId="33" borderId="0" xfId="0" applyFont="1" applyFill="1" applyAlignment="1">
      <alignment horizontal="center"/>
    </xf>
    <xf numFmtId="0" fontId="10" fillId="33" borderId="0" xfId="0" applyFont="1" applyFill="1" applyAlignment="1">
      <alignment horizontal="center"/>
    </xf>
    <xf numFmtId="181" fontId="1" fillId="33" borderId="0" xfId="0" applyNumberFormat="1" applyFont="1" applyFill="1" applyAlignment="1">
      <alignment horizontal="center"/>
    </xf>
    <xf numFmtId="17" fontId="1" fillId="33" borderId="0" xfId="0" applyNumberFormat="1" applyFont="1" applyFill="1" applyBorder="1" applyAlignment="1">
      <alignment horizontal="center"/>
    </xf>
    <xf numFmtId="0" fontId="11" fillId="33" borderId="0" xfId="0" applyFont="1" applyFill="1" applyAlignment="1">
      <alignment/>
    </xf>
    <xf numFmtId="172" fontId="0" fillId="33" borderId="0" xfId="42" applyNumberFormat="1" applyFont="1" applyFill="1" applyAlignment="1">
      <alignment/>
    </xf>
    <xf numFmtId="172" fontId="0" fillId="33" borderId="0" xfId="0" applyNumberFormat="1" applyFont="1" applyFill="1" applyAlignment="1">
      <alignment/>
    </xf>
    <xf numFmtId="0" fontId="0" fillId="33" borderId="0" xfId="60" applyFont="1" applyFill="1" applyAlignment="1">
      <alignment horizontal="center" vertical="top"/>
      <protection/>
    </xf>
    <xf numFmtId="0" fontId="0" fillId="33" borderId="0" xfId="0" applyFont="1" applyFill="1" applyAlignment="1">
      <alignment/>
    </xf>
    <xf numFmtId="0" fontId="6" fillId="33" borderId="0" xfId="60" applyFont="1" applyFill="1" applyAlignment="1">
      <alignment horizontal="justify" vertical="top" wrapText="1"/>
      <protection/>
    </xf>
    <xf numFmtId="0" fontId="13" fillId="33" borderId="0" xfId="60" applyFont="1" applyFill="1" applyAlignment="1">
      <alignment horizontal="left" vertical="top"/>
      <protection/>
    </xf>
    <xf numFmtId="170" fontId="0" fillId="33" borderId="0" xfId="60" applyNumberFormat="1" applyFont="1" applyFill="1" applyAlignment="1">
      <alignment horizontal="center"/>
      <protection/>
    </xf>
    <xf numFmtId="0" fontId="9" fillId="33" borderId="0" xfId="60" applyFont="1" applyFill="1" applyAlignment="1">
      <alignment horizontal="center"/>
      <protection/>
    </xf>
    <xf numFmtId="0" fontId="9" fillId="33" borderId="0" xfId="60" applyFont="1" applyFill="1">
      <alignment/>
      <protection/>
    </xf>
    <xf numFmtId="0" fontId="6" fillId="33" borderId="0" xfId="60" applyFont="1" applyFill="1">
      <alignment/>
      <protection/>
    </xf>
    <xf numFmtId="0" fontId="6" fillId="33" borderId="0" xfId="60" applyFont="1" applyFill="1" applyAlignment="1">
      <alignment horizontal="center"/>
      <protection/>
    </xf>
    <xf numFmtId="15" fontId="9" fillId="33" borderId="0" xfId="60" applyNumberFormat="1" applyFont="1" applyFill="1" applyAlignment="1">
      <alignment horizontal="center"/>
      <protection/>
    </xf>
    <xf numFmtId="0" fontId="6" fillId="33" borderId="0" xfId="0" applyFont="1" applyFill="1" applyAlignment="1">
      <alignment/>
    </xf>
    <xf numFmtId="0" fontId="16" fillId="33" borderId="0" xfId="60" applyFont="1" applyFill="1">
      <alignment/>
      <protection/>
    </xf>
    <xf numFmtId="170" fontId="6" fillId="33" borderId="0" xfId="60" applyNumberFormat="1" applyFont="1" applyFill="1">
      <alignment/>
      <protection/>
    </xf>
    <xf numFmtId="170" fontId="6" fillId="33" borderId="0" xfId="42" applyNumberFormat="1" applyFont="1" applyFill="1" applyBorder="1" applyAlignment="1">
      <alignment/>
    </xf>
    <xf numFmtId="0" fontId="0" fillId="0" borderId="0" xfId="0" applyFont="1" applyFill="1" applyAlignment="1">
      <alignment horizontal="left" vertical="top" wrapText="1"/>
    </xf>
    <xf numFmtId="0" fontId="0" fillId="0" borderId="0" xfId="0" applyFont="1" applyFill="1" applyAlignment="1">
      <alignment/>
    </xf>
    <xf numFmtId="0" fontId="0" fillId="0" borderId="0" xfId="60" applyFont="1" applyFill="1" applyAlignment="1">
      <alignment vertical="top" wrapText="1"/>
      <protection/>
    </xf>
    <xf numFmtId="0" fontId="0" fillId="0" borderId="0" xfId="0" applyFont="1" applyFill="1" applyAlignment="1">
      <alignment vertical="top" wrapText="1"/>
    </xf>
    <xf numFmtId="170" fontId="0" fillId="33" borderId="12" xfId="42" applyNumberFormat="1" applyFont="1" applyFill="1" applyBorder="1" applyAlignment="1">
      <alignment/>
    </xf>
    <xf numFmtId="170" fontId="0" fillId="0" borderId="0" xfId="0" applyNumberFormat="1" applyFont="1" applyFill="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0" fillId="0" borderId="0" xfId="42" applyNumberFormat="1" applyFont="1" applyFill="1" applyAlignment="1">
      <alignment/>
    </xf>
    <xf numFmtId="43" fontId="6" fillId="0" borderId="10" xfId="42" applyNumberFormat="1" applyFont="1" applyFill="1" applyBorder="1" applyAlignment="1">
      <alignment/>
    </xf>
    <xf numFmtId="170" fontId="0" fillId="0" borderId="0" xfId="42" applyNumberFormat="1" applyFont="1" applyFill="1" applyAlignment="1">
      <alignment/>
    </xf>
    <xf numFmtId="170" fontId="0" fillId="0" borderId="10" xfId="42" applyNumberFormat="1" applyFont="1" applyFill="1" applyBorder="1" applyAlignment="1">
      <alignment/>
    </xf>
    <xf numFmtId="43" fontId="0" fillId="0" borderId="10" xfId="42" applyNumberFormat="1" applyFont="1" applyFill="1" applyBorder="1" applyAlignment="1">
      <alignment/>
    </xf>
    <xf numFmtId="43" fontId="0" fillId="0" borderId="0" xfId="42" applyNumberFormat="1" applyFont="1" applyFill="1" applyBorder="1" applyAlignment="1">
      <alignment/>
    </xf>
    <xf numFmtId="170" fontId="0" fillId="34" borderId="12" xfId="42" applyNumberFormat="1" applyFont="1" applyFill="1" applyBorder="1" applyAlignment="1">
      <alignment/>
    </xf>
    <xf numFmtId="170" fontId="0" fillId="34" borderId="27" xfId="42" applyNumberFormat="1" applyFont="1" applyFill="1" applyBorder="1" applyAlignment="1">
      <alignment/>
    </xf>
    <xf numFmtId="170" fontId="0" fillId="34" borderId="26" xfId="42" applyNumberFormat="1" applyFont="1" applyFill="1" applyBorder="1" applyAlignment="1">
      <alignment/>
    </xf>
    <xf numFmtId="170" fontId="0" fillId="34" borderId="28" xfId="42" applyNumberFormat="1" applyFont="1" applyFill="1" applyBorder="1" applyAlignment="1">
      <alignment/>
    </xf>
    <xf numFmtId="170" fontId="0" fillId="34" borderId="0" xfId="42" applyNumberFormat="1" applyFont="1" applyFill="1" applyBorder="1" applyAlignment="1">
      <alignment/>
    </xf>
    <xf numFmtId="170" fontId="0" fillId="34" borderId="17" xfId="0" applyNumberFormat="1" applyFont="1" applyFill="1" applyBorder="1" applyAlignment="1">
      <alignment/>
    </xf>
    <xf numFmtId="9" fontId="0" fillId="33" borderId="0" xfId="63" applyFont="1" applyFill="1" applyAlignment="1">
      <alignment/>
    </xf>
    <xf numFmtId="170" fontId="0" fillId="34" borderId="0" xfId="42" applyNumberFormat="1" applyFont="1" applyFill="1" applyAlignment="1">
      <alignment/>
    </xf>
    <xf numFmtId="43" fontId="0" fillId="34" borderId="0" xfId="42" applyFont="1" applyFill="1" applyAlignment="1">
      <alignment/>
    </xf>
    <xf numFmtId="43" fontId="0" fillId="34" borderId="0" xfId="42" applyFont="1" applyFill="1" applyAlignment="1">
      <alignment horizontal="right"/>
    </xf>
    <xf numFmtId="170" fontId="0" fillId="34" borderId="0" xfId="0" applyNumberFormat="1" applyFill="1" applyAlignment="1">
      <alignment/>
    </xf>
    <xf numFmtId="170" fontId="0" fillId="34" borderId="18" xfId="42" applyNumberFormat="1" applyFont="1" applyFill="1" applyBorder="1" applyAlignment="1">
      <alignment/>
    </xf>
    <xf numFmtId="170" fontId="1" fillId="34" borderId="0" xfId="42" applyNumberFormat="1" applyFont="1" applyFill="1" applyBorder="1" applyAlignment="1">
      <alignment/>
    </xf>
    <xf numFmtId="0" fontId="0" fillId="0" borderId="0" xfId="0" applyFont="1" applyFill="1" applyAlignment="1">
      <alignment horizontal="justify" vertical="top"/>
    </xf>
    <xf numFmtId="43" fontId="0" fillId="34" borderId="0" xfId="42" applyFont="1" applyFill="1" applyBorder="1" applyAlignment="1">
      <alignment/>
    </xf>
    <xf numFmtId="170" fontId="0" fillId="34" borderId="0" xfId="42" applyNumberFormat="1" applyFont="1" applyFill="1" applyAlignment="1">
      <alignment/>
    </xf>
    <xf numFmtId="10" fontId="0" fillId="34" borderId="0" xfId="63" applyNumberFormat="1" applyFont="1" applyFill="1" applyBorder="1" applyAlignment="1">
      <alignment/>
    </xf>
    <xf numFmtId="0" fontId="0" fillId="0" borderId="0" xfId="60" applyFont="1" applyFill="1" applyAlignment="1">
      <alignment horizontal="justify" vertical="top"/>
      <protection/>
    </xf>
    <xf numFmtId="0" fontId="11" fillId="0" borderId="0" xfId="60" applyFont="1" applyFill="1" applyAlignment="1">
      <alignment horizontal="center" vertical="top"/>
      <protection/>
    </xf>
    <xf numFmtId="0" fontId="0" fillId="0" borderId="0" xfId="60" applyFont="1" applyFill="1" applyAlignment="1">
      <alignment horizontal="left" vertical="top"/>
      <protection/>
    </xf>
    <xf numFmtId="0" fontId="0" fillId="0" borderId="0" xfId="60" applyFont="1" applyFill="1" applyAlignment="1">
      <alignment horizontal="left" vertical="top" wrapText="1"/>
      <protection/>
    </xf>
    <xf numFmtId="15" fontId="0" fillId="0" borderId="0" xfId="60" applyNumberFormat="1" applyFont="1" applyFill="1" applyAlignment="1" quotePrefix="1">
      <alignment horizontal="center" vertical="top"/>
      <protection/>
    </xf>
    <xf numFmtId="0" fontId="0" fillId="0" borderId="0" xfId="60" applyNumberFormat="1" applyFont="1" applyFill="1" applyAlignment="1">
      <alignment horizontal="left" vertical="top"/>
      <protection/>
    </xf>
    <xf numFmtId="37" fontId="0" fillId="33" borderId="19" xfId="0" applyNumberFormat="1" applyFont="1" applyFill="1" applyBorder="1" applyAlignment="1">
      <alignment/>
    </xf>
    <xf numFmtId="0" fontId="0" fillId="0" borderId="0" xfId="60" applyFont="1" applyFill="1" applyAlignment="1">
      <alignment vertical="top"/>
      <protection/>
    </xf>
    <xf numFmtId="0" fontId="0" fillId="0" borderId="0" xfId="60" applyFont="1" applyFill="1" applyAlignment="1" quotePrefix="1">
      <alignment vertical="top"/>
      <protection/>
    </xf>
    <xf numFmtId="170" fontId="0" fillId="0" borderId="0" xfId="42" applyNumberFormat="1" applyFont="1" applyFill="1" applyAlignment="1">
      <alignment horizontal="center"/>
    </xf>
    <xf numFmtId="170" fontId="0" fillId="34" borderId="0" xfId="42" applyNumberFormat="1" applyFont="1" applyFill="1" applyBorder="1" applyAlignment="1">
      <alignment/>
    </xf>
    <xf numFmtId="170" fontId="0" fillId="34" borderId="12" xfId="42" applyNumberFormat="1" applyFont="1" applyFill="1" applyBorder="1" applyAlignment="1">
      <alignment/>
    </xf>
    <xf numFmtId="170" fontId="0" fillId="0" borderId="11" xfId="42" applyNumberFormat="1" applyFont="1" applyFill="1" applyBorder="1" applyAlignment="1">
      <alignment/>
    </xf>
    <xf numFmtId="43" fontId="0" fillId="33" borderId="0" xfId="42" applyFont="1" applyFill="1" applyBorder="1" applyAlignment="1">
      <alignment/>
    </xf>
    <xf numFmtId="37" fontId="0" fillId="33" borderId="19" xfId="0" applyNumberFormat="1" applyFont="1" applyFill="1" applyBorder="1" applyAlignment="1">
      <alignment/>
    </xf>
    <xf numFmtId="170" fontId="6" fillId="0" borderId="0" xfId="42" applyNumberFormat="1" applyFont="1" applyFill="1" applyBorder="1" applyAlignment="1">
      <alignment/>
    </xf>
    <xf numFmtId="170" fontId="1" fillId="34" borderId="0" xfId="42" applyNumberFormat="1" applyFont="1" applyFill="1" applyBorder="1" applyAlignment="1">
      <alignment/>
    </xf>
    <xf numFmtId="10" fontId="0" fillId="34" borderId="0" xfId="63" applyNumberFormat="1" applyFont="1" applyFill="1" applyAlignment="1">
      <alignment/>
    </xf>
    <xf numFmtId="170" fontId="0" fillId="34" borderId="11" xfId="42" applyNumberFormat="1" applyFont="1" applyFill="1" applyBorder="1" applyAlignment="1">
      <alignment/>
    </xf>
    <xf numFmtId="37" fontId="0" fillId="34" borderId="19" xfId="0" applyNumberFormat="1" applyFont="1" applyFill="1" applyBorder="1" applyAlignment="1">
      <alignment/>
    </xf>
    <xf numFmtId="43" fontId="0" fillId="34" borderId="0" xfId="42" applyNumberFormat="1" applyFont="1" applyFill="1" applyBorder="1" applyAlignment="1">
      <alignment/>
    </xf>
    <xf numFmtId="43" fontId="0" fillId="34" borderId="19" xfId="42" applyNumberFormat="1" applyFont="1" applyFill="1" applyBorder="1" applyAlignment="1">
      <alignment horizontal="right"/>
    </xf>
    <xf numFmtId="0" fontId="1" fillId="0" borderId="0" xfId="60" applyFont="1" applyFill="1">
      <alignment/>
      <protection/>
    </xf>
    <xf numFmtId="0" fontId="0" fillId="0" borderId="0" xfId="60" applyFont="1" applyFill="1">
      <alignment/>
      <protection/>
    </xf>
    <xf numFmtId="0" fontId="0" fillId="0" borderId="0" xfId="60" applyFont="1" applyFill="1" applyAlignment="1">
      <alignment horizontal="center"/>
      <protection/>
    </xf>
    <xf numFmtId="0" fontId="0" fillId="33" borderId="12" xfId="0" applyFont="1" applyFill="1" applyBorder="1" applyAlignment="1">
      <alignment/>
    </xf>
    <xf numFmtId="15" fontId="1" fillId="0" borderId="27" xfId="0" applyNumberFormat="1" applyFont="1" applyFill="1" applyBorder="1" applyAlignment="1">
      <alignment horizontal="center"/>
    </xf>
    <xf numFmtId="0" fontId="1" fillId="0" borderId="0" xfId="60" applyFont="1" applyFill="1" applyAlignment="1">
      <alignment horizontal="center"/>
      <protection/>
    </xf>
    <xf numFmtId="0" fontId="6" fillId="0" borderId="0" xfId="60" applyFont="1" applyFill="1">
      <alignment/>
      <protection/>
    </xf>
    <xf numFmtId="0" fontId="6" fillId="0" borderId="0" xfId="60" applyFont="1" applyFill="1" applyAlignment="1">
      <alignment horizontal="center"/>
      <protection/>
    </xf>
    <xf numFmtId="0" fontId="6" fillId="0" borderId="20" xfId="60" applyFont="1" applyFill="1" applyBorder="1">
      <alignment/>
      <protection/>
    </xf>
    <xf numFmtId="0" fontId="6" fillId="0" borderId="18" xfId="60" applyFont="1" applyFill="1" applyBorder="1" applyAlignment="1">
      <alignment horizontal="center"/>
      <protection/>
    </xf>
    <xf numFmtId="170" fontId="6" fillId="0" borderId="18" xfId="42" applyNumberFormat="1" applyFont="1" applyFill="1" applyBorder="1" applyAlignment="1">
      <alignment/>
    </xf>
    <xf numFmtId="0" fontId="6" fillId="0" borderId="22" xfId="60" applyFont="1" applyFill="1" applyBorder="1">
      <alignment/>
      <protection/>
    </xf>
    <xf numFmtId="0" fontId="6" fillId="0" borderId="0" xfId="60" applyFont="1" applyFill="1" applyBorder="1" applyAlignment="1">
      <alignment horizontal="center"/>
      <protection/>
    </xf>
    <xf numFmtId="0" fontId="6" fillId="0" borderId="24" xfId="60" applyFont="1" applyFill="1" applyBorder="1">
      <alignment/>
      <protection/>
    </xf>
    <xf numFmtId="0" fontId="6" fillId="0" borderId="12" xfId="60" applyFont="1" applyFill="1" applyBorder="1" applyAlignment="1">
      <alignment horizontal="center"/>
      <protection/>
    </xf>
    <xf numFmtId="170" fontId="6" fillId="0" borderId="12" xfId="42" applyNumberFormat="1" applyFont="1" applyFill="1" applyBorder="1" applyAlignment="1">
      <alignment/>
    </xf>
    <xf numFmtId="0" fontId="6" fillId="0" borderId="27" xfId="42" applyNumberFormat="1" applyFont="1" applyFill="1" applyBorder="1" applyAlignment="1" quotePrefix="1">
      <alignment/>
    </xf>
    <xf numFmtId="170" fontId="6" fillId="0" borderId="23" xfId="42" applyNumberFormat="1" applyFont="1" applyFill="1" applyBorder="1" applyAlignment="1">
      <alignment/>
    </xf>
    <xf numFmtId="170" fontId="6" fillId="0" borderId="29" xfId="42" applyNumberFormat="1" applyFont="1" applyFill="1" applyBorder="1" applyAlignment="1">
      <alignment/>
    </xf>
    <xf numFmtId="0" fontId="6" fillId="0" borderId="24" xfId="0" applyFont="1" applyFill="1" applyBorder="1" applyAlignment="1">
      <alignment/>
    </xf>
    <xf numFmtId="0" fontId="6" fillId="0" borderId="12" xfId="60" applyFont="1" applyFill="1" applyBorder="1">
      <alignment/>
      <protection/>
    </xf>
    <xf numFmtId="0" fontId="6" fillId="0" borderId="27" xfId="60" applyFont="1" applyFill="1" applyBorder="1">
      <alignment/>
      <protection/>
    </xf>
    <xf numFmtId="0" fontId="6" fillId="0" borderId="0" xfId="0" applyFont="1" applyFill="1" applyBorder="1" applyAlignment="1">
      <alignment/>
    </xf>
    <xf numFmtId="0" fontId="6" fillId="0" borderId="0" xfId="60" applyFont="1" applyFill="1" applyBorder="1">
      <alignment/>
      <protection/>
    </xf>
    <xf numFmtId="170" fontId="6" fillId="0" borderId="15" xfId="42" applyNumberFormat="1" applyFont="1" applyFill="1" applyBorder="1" applyAlignment="1">
      <alignment/>
    </xf>
    <xf numFmtId="170" fontId="0" fillId="34" borderId="0" xfId="42" applyNumberFormat="1" applyFont="1" applyFill="1" applyAlignment="1">
      <alignment/>
    </xf>
    <xf numFmtId="170" fontId="0" fillId="34" borderId="18" xfId="42" applyNumberFormat="1" applyFont="1" applyFill="1" applyBorder="1" applyAlignment="1">
      <alignment/>
    </xf>
    <xf numFmtId="170" fontId="0" fillId="34" borderId="21" xfId="42" applyNumberFormat="1" applyFont="1" applyFill="1" applyBorder="1" applyAlignment="1">
      <alignment/>
    </xf>
    <xf numFmtId="170" fontId="0" fillId="34" borderId="23" xfId="42" applyNumberFormat="1" applyFont="1" applyFill="1" applyBorder="1" applyAlignment="1">
      <alignment/>
    </xf>
    <xf numFmtId="170" fontId="0" fillId="34" borderId="11" xfId="42" applyNumberFormat="1" applyFont="1" applyFill="1" applyBorder="1" applyAlignment="1">
      <alignment/>
    </xf>
    <xf numFmtId="170" fontId="0" fillId="34" borderId="0" xfId="42" applyNumberFormat="1" applyFont="1" applyFill="1" applyBorder="1" applyAlignment="1">
      <alignment horizontal="center"/>
    </xf>
    <xf numFmtId="43" fontId="0" fillId="34" borderId="20" xfId="42" applyFont="1" applyFill="1" applyBorder="1" applyAlignment="1">
      <alignment/>
    </xf>
    <xf numFmtId="43" fontId="0" fillId="34" borderId="18" xfId="42" applyFont="1" applyFill="1" applyBorder="1" applyAlignment="1">
      <alignment horizontal="center"/>
    </xf>
    <xf numFmtId="43" fontId="0" fillId="34" borderId="24" xfId="42" applyFont="1" applyFill="1" applyBorder="1" applyAlignment="1">
      <alignment/>
    </xf>
    <xf numFmtId="43" fontId="0" fillId="34" borderId="12" xfId="42" applyFont="1" applyFill="1" applyBorder="1" applyAlignment="1">
      <alignment horizontal="center"/>
    </xf>
    <xf numFmtId="43" fontId="0" fillId="34" borderId="12" xfId="42" applyFont="1" applyFill="1" applyBorder="1" applyAlignment="1">
      <alignment/>
    </xf>
    <xf numFmtId="170" fontId="0" fillId="34" borderId="25" xfId="42" applyNumberFormat="1" applyFont="1" applyFill="1" applyBorder="1" applyAlignment="1">
      <alignment/>
    </xf>
    <xf numFmtId="170" fontId="6" fillId="0" borderId="21" xfId="42" applyNumberFormat="1" applyFont="1" applyFill="1" applyBorder="1" applyAlignment="1">
      <alignment horizontal="center"/>
    </xf>
    <xf numFmtId="0" fontId="1" fillId="0" borderId="21" xfId="0" applyFont="1" applyFill="1" applyBorder="1" applyAlignment="1">
      <alignment horizontal="center"/>
    </xf>
    <xf numFmtId="0" fontId="6" fillId="0" borderId="23" xfId="42" applyNumberFormat="1" applyFont="1" applyFill="1" applyBorder="1" applyAlignment="1" quotePrefix="1">
      <alignment/>
    </xf>
    <xf numFmtId="15" fontId="1" fillId="0" borderId="23" xfId="0" applyNumberFormat="1" applyFont="1" applyFill="1" applyBorder="1" applyAlignment="1">
      <alignment horizontal="center"/>
    </xf>
    <xf numFmtId="170" fontId="0" fillId="0" borderId="18" xfId="42" applyNumberFormat="1" applyFont="1" applyFill="1" applyBorder="1" applyAlignment="1">
      <alignment/>
    </xf>
    <xf numFmtId="170" fontId="0" fillId="0" borderId="12" xfId="42" applyNumberFormat="1" applyFont="1" applyFill="1" applyBorder="1" applyAlignment="1">
      <alignment/>
    </xf>
    <xf numFmtId="170" fontId="0" fillId="33" borderId="0" xfId="63" applyNumberFormat="1" applyFont="1" applyFill="1" applyBorder="1" applyAlignment="1">
      <alignment/>
    </xf>
    <xf numFmtId="170" fontId="0" fillId="0" borderId="0" xfId="42" applyNumberFormat="1" applyFont="1" applyFill="1" applyBorder="1" applyAlignment="1">
      <alignment horizontal="center"/>
    </xf>
    <xf numFmtId="170" fontId="0" fillId="34" borderId="12" xfId="42" applyNumberFormat="1" applyFont="1" applyFill="1" applyBorder="1" applyAlignment="1">
      <alignment/>
    </xf>
    <xf numFmtId="170" fontId="0" fillId="34" borderId="13" xfId="42" applyNumberFormat="1" applyFont="1" applyFill="1" applyBorder="1" applyAlignment="1">
      <alignment/>
    </xf>
    <xf numFmtId="170" fontId="0" fillId="34" borderId="14" xfId="42" applyNumberFormat="1" applyFont="1" applyFill="1" applyBorder="1" applyAlignment="1">
      <alignment/>
    </xf>
    <xf numFmtId="170" fontId="0" fillId="34" borderId="15" xfId="42" applyNumberFormat="1" applyFont="1" applyFill="1" applyBorder="1" applyAlignment="1">
      <alignment/>
    </xf>
    <xf numFmtId="170" fontId="0" fillId="34" borderId="16" xfId="42" applyNumberFormat="1" applyFont="1" applyFill="1" applyBorder="1" applyAlignment="1">
      <alignment/>
    </xf>
    <xf numFmtId="170" fontId="0" fillId="34" borderId="0" xfId="42" applyNumberFormat="1" applyFont="1" applyFill="1" applyBorder="1" applyAlignment="1">
      <alignment/>
    </xf>
    <xf numFmtId="170" fontId="0" fillId="34" borderId="17" xfId="42" applyNumberFormat="1" applyFont="1" applyFill="1" applyBorder="1" applyAlignment="1">
      <alignment/>
    </xf>
    <xf numFmtId="170" fontId="1" fillId="34" borderId="0" xfId="42" applyNumberFormat="1" applyFont="1" applyFill="1" applyAlignment="1">
      <alignment/>
    </xf>
    <xf numFmtId="170" fontId="0" fillId="34" borderId="18" xfId="42" applyNumberFormat="1" applyFont="1" applyFill="1" applyBorder="1" applyAlignment="1">
      <alignment/>
    </xf>
    <xf numFmtId="170" fontId="0" fillId="34" borderId="20" xfId="42" applyNumberFormat="1" applyFont="1" applyFill="1" applyBorder="1" applyAlignment="1">
      <alignment/>
    </xf>
    <xf numFmtId="170" fontId="0" fillId="34" borderId="22" xfId="42" applyNumberFormat="1" applyFont="1" applyFill="1" applyBorder="1" applyAlignment="1">
      <alignment/>
    </xf>
    <xf numFmtId="170" fontId="0" fillId="34" borderId="24" xfId="42" applyNumberFormat="1" applyFont="1" applyFill="1" applyBorder="1" applyAlignment="1">
      <alignment/>
    </xf>
    <xf numFmtId="0" fontId="0" fillId="0" borderId="0" xfId="60" applyFont="1" applyFill="1" applyAlignment="1" quotePrefix="1">
      <alignment horizontal="justify" vertical="top"/>
      <protection/>
    </xf>
    <xf numFmtId="170" fontId="0" fillId="33" borderId="0" xfId="63" applyNumberFormat="1" applyFont="1" applyFill="1" applyAlignment="1">
      <alignment/>
    </xf>
    <xf numFmtId="3" fontId="0" fillId="0" borderId="0" xfId="0" applyNumberFormat="1" applyFont="1" applyFill="1" applyAlignment="1">
      <alignment/>
    </xf>
    <xf numFmtId="0" fontId="1" fillId="0" borderId="0" xfId="0" applyFont="1" applyFill="1" applyAlignment="1">
      <alignment horizontal="center"/>
    </xf>
    <xf numFmtId="0" fontId="0" fillId="0" borderId="0" xfId="60" applyNumberFormat="1" applyFont="1" applyFill="1" applyAlignment="1">
      <alignment horizontal="justify" vertical="top" wrapText="1"/>
      <protection/>
    </xf>
    <xf numFmtId="41" fontId="1" fillId="0" borderId="0" xfId="0" applyNumberFormat="1" applyFont="1" applyFill="1" applyBorder="1" applyAlignment="1">
      <alignment/>
    </xf>
    <xf numFmtId="41" fontId="1" fillId="0" borderId="0" xfId="0" applyNumberFormat="1" applyFont="1" applyFill="1" applyBorder="1" applyAlignment="1">
      <alignment horizontal="center"/>
    </xf>
    <xf numFmtId="170" fontId="6" fillId="0" borderId="17" xfId="42" applyNumberFormat="1" applyFont="1" applyFill="1" applyBorder="1" applyAlignment="1">
      <alignment/>
    </xf>
    <xf numFmtId="0" fontId="1" fillId="0" borderId="13" xfId="0" applyFont="1" applyFill="1" applyBorder="1" applyAlignment="1">
      <alignment horizontal="center"/>
    </xf>
    <xf numFmtId="15" fontId="1" fillId="0" borderId="15" xfId="0" applyNumberFormat="1" applyFont="1" applyFill="1" applyBorder="1" applyAlignment="1" quotePrefix="1">
      <alignment horizontal="center"/>
    </xf>
    <xf numFmtId="15" fontId="1" fillId="0" borderId="23" xfId="0" applyNumberFormat="1" applyFont="1" applyFill="1" applyBorder="1" applyAlignment="1" quotePrefix="1">
      <alignment horizontal="center"/>
    </xf>
    <xf numFmtId="170" fontId="1" fillId="0" borderId="0" xfId="42" applyNumberFormat="1" applyFont="1" applyFill="1" applyBorder="1" applyAlignment="1">
      <alignment/>
    </xf>
    <xf numFmtId="170" fontId="0" fillId="0" borderId="0" xfId="42" applyNumberFormat="1" applyFont="1" applyFill="1" applyBorder="1" applyAlignment="1">
      <alignment/>
    </xf>
    <xf numFmtId="0" fontId="0" fillId="33" borderId="0" xfId="0" applyFont="1" applyFill="1" applyAlignment="1">
      <alignment wrapText="1"/>
    </xf>
    <xf numFmtId="0" fontId="6" fillId="0" borderId="0" xfId="60" applyFont="1" applyFill="1" applyAlignment="1">
      <alignment vertical="top" wrapText="1"/>
      <protection/>
    </xf>
    <xf numFmtId="170" fontId="6" fillId="0" borderId="0" xfId="60" applyNumberFormat="1" applyFont="1" applyFill="1" applyBorder="1">
      <alignment/>
      <protection/>
    </xf>
    <xf numFmtId="0" fontId="6" fillId="33" borderId="0" xfId="60" applyFont="1" applyFill="1">
      <alignment/>
      <protection/>
    </xf>
    <xf numFmtId="170" fontId="0" fillId="34" borderId="15" xfId="42" applyNumberFormat="1" applyFont="1" applyFill="1" applyBorder="1" applyAlignment="1">
      <alignment/>
    </xf>
    <xf numFmtId="37" fontId="0" fillId="34" borderId="0" xfId="0" applyNumberFormat="1" applyFont="1" applyFill="1" applyBorder="1" applyAlignment="1">
      <alignment/>
    </xf>
    <xf numFmtId="170" fontId="0" fillId="0" borderId="14" xfId="42" applyNumberFormat="1" applyFont="1" applyFill="1" applyBorder="1" applyAlignment="1">
      <alignment/>
    </xf>
    <xf numFmtId="0" fontId="0" fillId="33" borderId="0" xfId="0" applyFont="1" applyFill="1" applyAlignment="1">
      <alignment horizontal="justify"/>
    </xf>
    <xf numFmtId="0" fontId="0" fillId="0" borderId="0" xfId="0" applyFont="1" applyFill="1" applyAlignment="1">
      <alignment/>
    </xf>
    <xf numFmtId="170" fontId="0" fillId="33" borderId="0" xfId="42" applyNumberFormat="1" applyFont="1" applyFill="1" applyAlignment="1">
      <alignment horizontal="justify"/>
    </xf>
    <xf numFmtId="41" fontId="0" fillId="33" borderId="0" xfId="63" applyNumberFormat="1" applyFont="1" applyFill="1" applyAlignment="1">
      <alignment/>
    </xf>
    <xf numFmtId="43" fontId="0" fillId="33" borderId="18" xfId="42" applyFont="1" applyFill="1" applyBorder="1" applyAlignment="1">
      <alignment/>
    </xf>
    <xf numFmtId="43" fontId="0" fillId="34" borderId="18" xfId="42" applyFont="1" applyFill="1" applyBorder="1" applyAlignment="1">
      <alignment/>
    </xf>
    <xf numFmtId="43" fontId="1" fillId="33" borderId="0" xfId="42" applyFont="1" applyFill="1" applyAlignment="1">
      <alignment horizontal="center"/>
    </xf>
    <xf numFmtId="41" fontId="0" fillId="33" borderId="0" xfId="42" applyNumberFormat="1" applyFont="1" applyFill="1" applyBorder="1" applyAlignment="1">
      <alignment/>
    </xf>
    <xf numFmtId="0" fontId="9" fillId="0" borderId="0" xfId="60" applyFont="1" applyFill="1">
      <alignment/>
      <protection/>
    </xf>
    <xf numFmtId="0" fontId="6" fillId="0" borderId="0" xfId="60" applyFont="1" applyFill="1">
      <alignment/>
      <protection/>
    </xf>
    <xf numFmtId="0" fontId="0" fillId="0" borderId="0" xfId="0" applyFont="1" applyFill="1" applyAlignment="1">
      <alignment/>
    </xf>
    <xf numFmtId="0" fontId="0" fillId="0" borderId="0" xfId="0" applyFont="1" applyFill="1" applyAlignment="1">
      <alignment/>
    </xf>
    <xf numFmtId="0" fontId="6" fillId="0" borderId="0" xfId="60" applyFont="1" applyFill="1" applyAlignment="1">
      <alignment horizontal="justify" vertical="top"/>
      <protection/>
    </xf>
    <xf numFmtId="0" fontId="6" fillId="0" borderId="0" xfId="60" applyFont="1" applyFill="1" applyAlignment="1">
      <alignment horizontal="justify" vertical="top"/>
      <protection/>
    </xf>
    <xf numFmtId="0" fontId="0" fillId="0" borderId="0" xfId="0" applyFill="1" applyAlignment="1">
      <alignment horizontal="justify" wrapText="1"/>
    </xf>
    <xf numFmtId="0" fontId="0" fillId="0" borderId="0" xfId="60" applyFont="1" applyFill="1" applyAlignment="1">
      <alignment horizontal="justify" wrapText="1"/>
      <protection/>
    </xf>
    <xf numFmtId="0" fontId="0" fillId="0" borderId="0" xfId="0" applyNumberFormat="1" applyFont="1" applyFill="1" applyAlignment="1" quotePrefix="1">
      <alignment/>
    </xf>
    <xf numFmtId="0" fontId="0" fillId="0" borderId="0" xfId="0" applyFont="1" applyFill="1" applyAlignment="1" quotePrefix="1">
      <alignment/>
    </xf>
    <xf numFmtId="0" fontId="11" fillId="0" borderId="0" xfId="60" applyFont="1" applyFill="1">
      <alignment/>
      <protection/>
    </xf>
    <xf numFmtId="0" fontId="0" fillId="0" borderId="0" xfId="0" applyFill="1" applyAlignment="1">
      <alignment/>
    </xf>
    <xf numFmtId="41" fontId="1" fillId="0" borderId="0" xfId="0" applyNumberFormat="1" applyFont="1" applyFill="1" applyBorder="1" applyAlignment="1">
      <alignment/>
    </xf>
    <xf numFmtId="0" fontId="1" fillId="0" borderId="0" xfId="0" applyFont="1" applyFill="1" applyAlignment="1">
      <alignment horizontal="center"/>
    </xf>
    <xf numFmtId="41" fontId="1" fillId="0" borderId="0" xfId="0" applyNumberFormat="1" applyFont="1" applyFill="1" applyBorder="1" applyAlignment="1">
      <alignment horizontal="center"/>
    </xf>
    <xf numFmtId="15" fontId="1" fillId="0" borderId="0" xfId="0" applyNumberFormat="1" applyFont="1" applyFill="1" applyAlignment="1" quotePrefix="1">
      <alignment horizontal="center"/>
    </xf>
    <xf numFmtId="15" fontId="1" fillId="0" borderId="0" xfId="0" applyNumberFormat="1" applyFont="1" applyFill="1" applyBorder="1" applyAlignment="1">
      <alignment horizontal="center"/>
    </xf>
    <xf numFmtId="170" fontId="0" fillId="0" borderId="0" xfId="0" applyNumberFormat="1" applyFont="1" applyFill="1" applyAlignment="1">
      <alignment/>
    </xf>
    <xf numFmtId="41" fontId="0" fillId="0" borderId="0" xfId="42" applyNumberFormat="1" applyFont="1" applyFill="1" applyAlignment="1" quotePrefix="1">
      <alignment horizontal="center"/>
    </xf>
    <xf numFmtId="41" fontId="0" fillId="0" borderId="0" xfId="42" applyNumberFormat="1" applyFont="1" applyFill="1" applyAlignment="1">
      <alignment/>
    </xf>
    <xf numFmtId="41" fontId="0" fillId="0" borderId="0" xfId="0" applyNumberFormat="1" applyFont="1" applyFill="1" applyAlignment="1">
      <alignment/>
    </xf>
    <xf numFmtId="41" fontId="0" fillId="0" borderId="0" xfId="0" applyNumberFormat="1" applyFont="1" applyFill="1" applyAlignment="1">
      <alignment/>
    </xf>
    <xf numFmtId="41" fontId="0" fillId="0" borderId="12" xfId="42" applyNumberFormat="1" applyFont="1" applyFill="1" applyBorder="1" applyAlignment="1" quotePrefix="1">
      <alignment horizontal="center"/>
    </xf>
    <xf numFmtId="170" fontId="0" fillId="0" borderId="17" xfId="0" applyNumberFormat="1" applyFill="1" applyBorder="1" applyAlignment="1">
      <alignment/>
    </xf>
    <xf numFmtId="0" fontId="1" fillId="0" borderId="0" xfId="0" applyFont="1" applyFill="1" applyAlignment="1">
      <alignment/>
    </xf>
    <xf numFmtId="15" fontId="1" fillId="0" borderId="0" xfId="60" applyNumberFormat="1" applyFont="1" applyFill="1" applyAlignment="1">
      <alignment horizontal="center"/>
      <protection/>
    </xf>
    <xf numFmtId="170" fontId="0" fillId="0" borderId="0" xfId="42" applyNumberFormat="1" applyFont="1" applyFill="1" applyAlignment="1">
      <alignment/>
    </xf>
    <xf numFmtId="38" fontId="0" fillId="0" borderId="0" xfId="42" applyNumberFormat="1" applyFont="1" applyFill="1" applyBorder="1" applyAlignment="1">
      <alignment horizontal="right"/>
    </xf>
    <xf numFmtId="170" fontId="0" fillId="0" borderId="12" xfId="42" applyNumberFormat="1" applyFont="1" applyFill="1" applyBorder="1" applyAlignment="1">
      <alignment/>
    </xf>
    <xf numFmtId="38" fontId="0" fillId="0" borderId="12" xfId="42" applyNumberFormat="1" applyFont="1" applyFill="1" applyBorder="1" applyAlignment="1">
      <alignment/>
    </xf>
    <xf numFmtId="170" fontId="0" fillId="0" borderId="12" xfId="42" applyNumberFormat="1" applyFont="1" applyFill="1" applyBorder="1" applyAlignment="1">
      <alignment/>
    </xf>
    <xf numFmtId="170" fontId="0" fillId="0" borderId="10" xfId="0" applyNumberFormat="1" applyFill="1" applyBorder="1" applyAlignment="1">
      <alignment/>
    </xf>
    <xf numFmtId="170" fontId="0" fillId="0" borderId="0" xfId="0" applyNumberFormat="1" applyFill="1" applyBorder="1" applyAlignment="1">
      <alignment/>
    </xf>
    <xf numFmtId="0" fontId="18" fillId="0" borderId="0" xfId="0" applyFont="1" applyFill="1" applyAlignment="1">
      <alignment vertical="center" wrapText="1"/>
    </xf>
    <xf numFmtId="15" fontId="1" fillId="0" borderId="0" xfId="0" applyNumberFormat="1" applyFont="1" applyFill="1" applyAlignment="1" quotePrefix="1">
      <alignment horizontal="center"/>
    </xf>
    <xf numFmtId="15" fontId="1" fillId="0" borderId="0" xfId="0" applyNumberFormat="1" applyFont="1" applyFill="1" applyBorder="1" applyAlignment="1">
      <alignment horizontal="center"/>
    </xf>
    <xf numFmtId="170" fontId="0" fillId="0" borderId="10" xfId="42" applyNumberFormat="1" applyFont="1" applyFill="1" applyBorder="1" applyAlignment="1">
      <alignment horizontal="center"/>
    </xf>
    <xf numFmtId="0" fontId="0" fillId="0" borderId="0" xfId="0" applyFont="1" applyFill="1" applyAlignment="1">
      <alignment horizontal="justify" wrapText="1"/>
    </xf>
    <xf numFmtId="0" fontId="6" fillId="33" borderId="0" xfId="60" applyFont="1" applyFill="1" applyAlignment="1">
      <alignment horizontal="center" vertical="top" wrapText="1"/>
      <protection/>
    </xf>
    <xf numFmtId="0" fontId="6" fillId="33" borderId="0" xfId="60" applyFont="1" applyFill="1" applyAlignment="1">
      <alignment horizontal="left" vertical="top" wrapText="1"/>
      <protection/>
    </xf>
    <xf numFmtId="170" fontId="6" fillId="33" borderId="0" xfId="42" applyNumberFormat="1" applyFont="1" applyFill="1" applyAlignment="1">
      <alignment horizontal="right" vertical="top" wrapText="1"/>
    </xf>
    <xf numFmtId="170" fontId="6" fillId="33" borderId="17" xfId="42" applyNumberFormat="1" applyFont="1" applyFill="1" applyBorder="1" applyAlignment="1">
      <alignment horizontal="right" vertical="top" wrapText="1"/>
    </xf>
    <xf numFmtId="0" fontId="6" fillId="0" borderId="22" xfId="60" applyFont="1" applyFill="1" applyBorder="1">
      <alignment/>
      <protection/>
    </xf>
    <xf numFmtId="0" fontId="6" fillId="0" borderId="22" xfId="60" applyFont="1" applyFill="1" applyBorder="1" quotePrefix="1">
      <alignment/>
      <protection/>
    </xf>
    <xf numFmtId="0" fontId="6" fillId="33" borderId="0" xfId="60" applyFont="1" applyFill="1" applyAlignment="1">
      <alignment horizontal="center"/>
      <protection/>
    </xf>
    <xf numFmtId="0" fontId="0" fillId="33" borderId="0" xfId="0" applyFont="1" applyFill="1" applyAlignment="1">
      <alignment horizontal="center"/>
    </xf>
    <xf numFmtId="0" fontId="8" fillId="33" borderId="0" xfId="0" applyFont="1" applyFill="1" applyAlignment="1">
      <alignment horizontal="center"/>
    </xf>
    <xf numFmtId="0" fontId="1" fillId="33" borderId="0" xfId="0" applyFont="1" applyFill="1" applyAlignment="1">
      <alignment horizontal="center"/>
    </xf>
    <xf numFmtId="0" fontId="8" fillId="33" borderId="0" xfId="0" applyFont="1" applyFill="1" applyAlignment="1">
      <alignment horizontal="center"/>
    </xf>
    <xf numFmtId="0" fontId="0" fillId="33" borderId="0" xfId="0" applyFont="1" applyFill="1" applyAlignment="1">
      <alignment horizontal="left" vertical="top" wrapText="1"/>
    </xf>
    <xf numFmtId="0" fontId="1" fillId="33" borderId="0" xfId="0" applyFont="1" applyFill="1" applyAlignment="1">
      <alignment horizontal="center"/>
    </xf>
    <xf numFmtId="0" fontId="1" fillId="33" borderId="0" xfId="0" applyFont="1" applyFill="1" applyBorder="1" applyAlignment="1">
      <alignment horizontal="center"/>
    </xf>
    <xf numFmtId="0" fontId="10" fillId="33" borderId="0" xfId="0" applyFont="1" applyFill="1" applyAlignment="1">
      <alignment horizontal="center"/>
    </xf>
    <xf numFmtId="0" fontId="12" fillId="33" borderId="0" xfId="0" applyFont="1" applyFill="1" applyAlignment="1">
      <alignment horizontal="justify"/>
    </xf>
    <xf numFmtId="0" fontId="0" fillId="33" borderId="0" xfId="0" applyFont="1" applyFill="1" applyAlignment="1">
      <alignment horizontal="center"/>
    </xf>
    <xf numFmtId="0" fontId="9" fillId="33" borderId="0" xfId="0" applyFont="1" applyFill="1" applyAlignment="1">
      <alignment horizontal="center"/>
    </xf>
    <xf numFmtId="0" fontId="0" fillId="33" borderId="0" xfId="0" applyFont="1" applyFill="1" applyAlignment="1">
      <alignment horizontal="left" wrapText="1"/>
    </xf>
    <xf numFmtId="0" fontId="6" fillId="33" borderId="0" xfId="0" applyFont="1" applyFill="1" applyAlignment="1">
      <alignment horizontal="left" wrapText="1"/>
    </xf>
    <xf numFmtId="0" fontId="7" fillId="33" borderId="0" xfId="0" applyFont="1" applyFill="1" applyAlignment="1">
      <alignment horizontal="left" wrapText="1"/>
    </xf>
    <xf numFmtId="0" fontId="0" fillId="0" borderId="0" xfId="60" applyFont="1" applyFill="1" applyAlignment="1">
      <alignment horizontal="justify" vertical="top"/>
      <protection/>
    </xf>
    <xf numFmtId="0" fontId="0" fillId="0" borderId="0" xfId="60" applyFont="1" applyFill="1" applyAlignment="1">
      <alignment horizontal="left" vertical="top"/>
      <protection/>
    </xf>
    <xf numFmtId="0" fontId="0" fillId="0" borderId="0" xfId="60" applyFont="1" applyFill="1" applyAlignment="1">
      <alignment horizontal="left" vertical="top" wrapText="1"/>
      <protection/>
    </xf>
    <xf numFmtId="0" fontId="0" fillId="0" borderId="0" xfId="60" applyNumberFormat="1" applyFont="1" applyFill="1" applyAlignment="1">
      <alignment horizontal="left" vertical="top"/>
      <protection/>
    </xf>
    <xf numFmtId="0" fontId="0" fillId="0" borderId="0" xfId="60" applyFont="1" applyFill="1" applyAlignment="1">
      <alignment horizontal="justify" wrapText="1"/>
      <protection/>
    </xf>
    <xf numFmtId="0" fontId="18" fillId="0" borderId="0" xfId="0" applyFont="1" applyFill="1" applyAlignment="1">
      <alignment horizontal="justify" vertical="center" wrapText="1"/>
    </xf>
    <xf numFmtId="0" fontId="17" fillId="0" borderId="0" xfId="0" applyFont="1" applyFill="1" applyAlignment="1">
      <alignment horizontal="justify" vertical="center" wrapText="1"/>
    </xf>
    <xf numFmtId="0" fontId="17" fillId="0" borderId="0" xfId="0" applyFont="1" applyFill="1" applyAlignment="1">
      <alignment horizontal="justify" vertical="center"/>
    </xf>
    <xf numFmtId="0" fontId="0" fillId="0" borderId="0" xfId="0" applyFont="1" applyFill="1" applyAlignment="1">
      <alignment horizontal="justify" vertical="top"/>
    </xf>
    <xf numFmtId="0" fontId="1" fillId="0" borderId="0" xfId="0" applyFont="1" applyFill="1" applyAlignment="1">
      <alignment horizontal="center"/>
    </xf>
    <xf numFmtId="0" fontId="0" fillId="0" borderId="0" xfId="59"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33" borderId="0" xfId="60" applyFont="1" applyFill="1" applyBorder="1" applyAlignment="1">
      <alignment horizontal="justify" vertical="top"/>
      <protection/>
    </xf>
    <xf numFmtId="0" fontId="6" fillId="33" borderId="0" xfId="60" applyFont="1" applyFill="1" applyAlignment="1">
      <alignment horizontal="left" vertical="top" wrapText="1"/>
      <protection/>
    </xf>
    <xf numFmtId="0" fontId="6" fillId="33" borderId="0" xfId="60" applyFont="1" applyFill="1" applyAlignment="1">
      <alignment horizontal="left" vertical="top" wrapText="1"/>
      <protection/>
    </xf>
    <xf numFmtId="0" fontId="0" fillId="33" borderId="0" xfId="60" applyFont="1" applyFill="1" applyAlignment="1">
      <alignment horizontal="justify" vertical="top"/>
      <protection/>
    </xf>
    <xf numFmtId="0" fontId="1" fillId="0" borderId="0" xfId="0" applyFont="1" applyFill="1" applyBorder="1" applyAlignment="1">
      <alignment horizontal="center"/>
    </xf>
    <xf numFmtId="0" fontId="0" fillId="0" borderId="0" xfId="0" applyFill="1" applyAlignment="1">
      <alignment horizontal="justify"/>
    </xf>
    <xf numFmtId="0" fontId="0" fillId="0" borderId="0" xfId="60" applyFont="1" applyFill="1" applyAlignment="1">
      <alignment horizontal="justify" vertical="top" wrapText="1"/>
      <protection/>
    </xf>
    <xf numFmtId="0" fontId="6" fillId="33" borderId="0" xfId="60" applyFont="1" applyFill="1" applyAlignment="1">
      <alignment horizontal="center" vertical="top" wrapText="1"/>
      <protection/>
    </xf>
    <xf numFmtId="0" fontId="6" fillId="33" borderId="0" xfId="60" applyFont="1" applyFill="1" applyAlignment="1">
      <alignment horizontal="center" vertical="top" wrapText="1"/>
      <protection/>
    </xf>
    <xf numFmtId="0" fontId="1" fillId="0" borderId="0" xfId="60" applyFont="1" applyFill="1" applyAlignment="1">
      <alignment horizontal="justify" vertical="top"/>
      <protection/>
    </xf>
    <xf numFmtId="0" fontId="1" fillId="33" borderId="0" xfId="60" applyFont="1" applyFill="1" applyAlignment="1">
      <alignment horizontal="left" vertical="top"/>
      <protection/>
    </xf>
    <xf numFmtId="0" fontId="0" fillId="0" borderId="0" xfId="0" applyFont="1" applyFill="1" applyAlignment="1">
      <alignment horizontal="justify" wrapText="1"/>
    </xf>
    <xf numFmtId="0" fontId="6" fillId="0" borderId="0" xfId="60" applyFont="1" applyFill="1" applyAlignment="1">
      <alignment horizontal="justify" vertical="top" wrapText="1"/>
      <protection/>
    </xf>
    <xf numFmtId="0" fontId="0" fillId="33" borderId="0" xfId="60" applyFont="1" applyFill="1" applyAlignment="1">
      <alignment horizontal="left" vertical="top"/>
      <protection/>
    </xf>
    <xf numFmtId="0" fontId="0" fillId="0" borderId="0" xfId="0" applyFont="1" applyFill="1" applyAlignment="1">
      <alignment horizontal="left"/>
    </xf>
    <xf numFmtId="0" fontId="1" fillId="33" borderId="0" xfId="0" applyFont="1" applyFill="1" applyBorder="1" applyAlignment="1">
      <alignment horizontal="center"/>
    </xf>
    <xf numFmtId="0" fontId="1" fillId="0" borderId="0" xfId="0" applyFont="1" applyFill="1" applyBorder="1" applyAlignment="1">
      <alignment horizontal="center"/>
    </xf>
    <xf numFmtId="0" fontId="0" fillId="33" borderId="0" xfId="60" applyFont="1" applyFill="1" applyAlignment="1" quotePrefix="1">
      <alignment horizontal="left" vertical="top" wrapText="1"/>
      <protection/>
    </xf>
    <xf numFmtId="0" fontId="0" fillId="0" borderId="0" xfId="60" applyFont="1" applyFill="1" applyAlignment="1" quotePrefix="1">
      <alignment horizontal="left"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Notes" xfId="59"/>
    <cellStyle name="Normal_Sheet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9</xdr:row>
      <xdr:rowOff>19050</xdr:rowOff>
    </xdr:from>
    <xdr:to>
      <xdr:col>6</xdr:col>
      <xdr:colOff>200025</xdr:colOff>
      <xdr:row>9</xdr:row>
      <xdr:rowOff>19050</xdr:rowOff>
    </xdr:to>
    <xdr:sp>
      <xdr:nvSpPr>
        <xdr:cNvPr id="1" name="Line 1"/>
        <xdr:cNvSpPr>
          <a:spLocks/>
        </xdr:cNvSpPr>
      </xdr:nvSpPr>
      <xdr:spPr>
        <a:xfrm flipH="1" flipV="1">
          <a:off x="4819650" y="15144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9</xdr:row>
      <xdr:rowOff>9525</xdr:rowOff>
    </xdr:from>
    <xdr:to>
      <xdr:col>6</xdr:col>
      <xdr:colOff>1362075</xdr:colOff>
      <xdr:row>9</xdr:row>
      <xdr:rowOff>19050</xdr:rowOff>
    </xdr:to>
    <xdr:sp>
      <xdr:nvSpPr>
        <xdr:cNvPr id="2" name="Line 2"/>
        <xdr:cNvSpPr>
          <a:spLocks/>
        </xdr:cNvSpPr>
      </xdr:nvSpPr>
      <xdr:spPr>
        <a:xfrm flipV="1">
          <a:off x="6086475" y="1504950"/>
          <a:ext cx="7715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7"/>
  <sheetViews>
    <sheetView view="pageBreakPreview" zoomScale="86" zoomScaleSheetLayoutView="86" zoomScalePageLayoutView="0" workbookViewId="0" topLeftCell="A1">
      <selection activeCell="B36" sqref="B36"/>
    </sheetView>
  </sheetViews>
  <sheetFormatPr defaultColWidth="9.140625" defaultRowHeight="12.75"/>
  <cols>
    <col min="1" max="1" width="2.7109375" style="2" customWidth="1"/>
    <col min="2" max="2" width="61.57421875" style="2" customWidth="1"/>
    <col min="3" max="3" width="15.7109375" style="2" customWidth="1"/>
    <col min="4" max="4" width="17.7109375" style="2" customWidth="1"/>
    <col min="5" max="5" width="2.7109375" style="2" customWidth="1"/>
    <col min="6" max="6" width="15.7109375" style="2" customWidth="1"/>
    <col min="7" max="7" width="17.7109375" style="2" customWidth="1"/>
    <col min="8" max="8" width="5.7109375" style="2" customWidth="1"/>
    <col min="9" max="16384" width="9.140625" style="2" customWidth="1"/>
  </cols>
  <sheetData>
    <row r="1" spans="1:7" ht="15.75">
      <c r="A1" s="344" t="s">
        <v>126</v>
      </c>
      <c r="B1" s="344"/>
      <c r="C1" s="344"/>
      <c r="D1" s="344"/>
      <c r="E1" s="344"/>
      <c r="F1" s="344"/>
      <c r="G1" s="344"/>
    </row>
    <row r="2" spans="1:7" ht="12.75">
      <c r="A2" s="345" t="s">
        <v>125</v>
      </c>
      <c r="B2" s="345"/>
      <c r="C2" s="345"/>
      <c r="D2" s="345"/>
      <c r="E2" s="345"/>
      <c r="F2" s="345"/>
      <c r="G2" s="345"/>
    </row>
    <row r="3" spans="1:7" ht="12.75">
      <c r="A3" s="343" t="s">
        <v>16</v>
      </c>
      <c r="B3" s="343"/>
      <c r="C3" s="343"/>
      <c r="D3" s="343"/>
      <c r="E3" s="343"/>
      <c r="F3" s="343"/>
      <c r="G3" s="343"/>
    </row>
    <row r="4" spans="1:7" ht="12.75">
      <c r="A4" s="3"/>
      <c r="B4" s="3"/>
      <c r="C4" s="3"/>
      <c r="D4" s="3"/>
      <c r="E4" s="3"/>
      <c r="F4" s="3"/>
      <c r="G4" s="3"/>
    </row>
    <row r="5" spans="1:7" ht="12.75">
      <c r="A5" s="3"/>
      <c r="B5" s="3"/>
      <c r="C5" s="3"/>
      <c r="D5" s="3"/>
      <c r="E5" s="3"/>
      <c r="F5" s="3"/>
      <c r="G5" s="3"/>
    </row>
    <row r="6" spans="1:7" ht="12.75">
      <c r="A6" s="345" t="s">
        <v>267</v>
      </c>
      <c r="B6" s="345"/>
      <c r="C6" s="345"/>
      <c r="D6" s="345"/>
      <c r="E6" s="345"/>
      <c r="F6" s="345"/>
      <c r="G6" s="345"/>
    </row>
    <row r="9" spans="3:7" ht="12.75">
      <c r="C9" s="345" t="s">
        <v>90</v>
      </c>
      <c r="D9" s="345"/>
      <c r="E9" s="56"/>
      <c r="F9" s="345" t="s">
        <v>91</v>
      </c>
      <c r="G9" s="345"/>
    </row>
    <row r="10" spans="3:7" ht="54.75" customHeight="1">
      <c r="C10" s="72" t="s">
        <v>92</v>
      </c>
      <c r="D10" s="72" t="s">
        <v>93</v>
      </c>
      <c r="E10" s="56"/>
      <c r="F10" s="72" t="s">
        <v>101</v>
      </c>
      <c r="G10" s="72" t="s">
        <v>94</v>
      </c>
    </row>
    <row r="11" spans="3:7" ht="12.75">
      <c r="C11" s="73">
        <f>'Consolidated IS'!D14</f>
        <v>41364</v>
      </c>
      <c r="D11" s="73">
        <f>'Consolidated IS'!E14</f>
        <v>40999</v>
      </c>
      <c r="E11" s="73"/>
      <c r="F11" s="73">
        <f>'Consolidated IS'!G14</f>
        <v>41364</v>
      </c>
      <c r="G11" s="73">
        <f>'Consolidated IS'!H14</f>
        <v>40999</v>
      </c>
    </row>
    <row r="12" spans="3:7" s="56" customFormat="1" ht="12.75">
      <c r="C12" s="74" t="s">
        <v>95</v>
      </c>
      <c r="D12" s="74" t="s">
        <v>95</v>
      </c>
      <c r="E12" s="1"/>
      <c r="F12" s="74" t="s">
        <v>95</v>
      </c>
      <c r="G12" s="74" t="s">
        <v>95</v>
      </c>
    </row>
    <row r="13" spans="1:4" ht="12.75">
      <c r="A13" s="3"/>
      <c r="C13" s="75"/>
      <c r="D13" s="75"/>
    </row>
    <row r="14" spans="1:7" ht="12.75">
      <c r="A14" s="3">
        <v>1</v>
      </c>
      <c r="B14" s="2" t="s">
        <v>27</v>
      </c>
      <c r="C14" s="16">
        <f>ROUND('Consolidated IS'!D17,-3)/1000</f>
        <v>7005</v>
      </c>
      <c r="D14" s="16">
        <f>ROUND('Consolidated IS'!E17,-3)/1000</f>
        <v>9350</v>
      </c>
      <c r="E14" s="16"/>
      <c r="F14" s="16">
        <f>ROUND('Consolidated IS'!G17,-3)/1000</f>
        <v>7005</v>
      </c>
      <c r="G14" s="16">
        <f>ROUND('Consolidated IS'!H17,-3)/1000</f>
        <v>9350</v>
      </c>
    </row>
    <row r="15" spans="1:7" ht="12.75">
      <c r="A15" s="3">
        <v>2</v>
      </c>
      <c r="B15" s="2" t="s">
        <v>286</v>
      </c>
      <c r="C15" s="16">
        <f>ROUND('Consolidated IS'!D29,-3)/1000</f>
        <v>1087</v>
      </c>
      <c r="D15" s="16">
        <f>ROUND('Consolidated IS'!E29,-3)/1000</f>
        <v>314</v>
      </c>
      <c r="E15" s="16"/>
      <c r="F15" s="16">
        <f>ROUND('Consolidated IS'!G29,-3)/1000</f>
        <v>1087</v>
      </c>
      <c r="G15" s="16">
        <f>ROUND('Consolidated IS'!H29,-3)/1000</f>
        <v>314</v>
      </c>
    </row>
    <row r="16" spans="1:7" ht="12.75">
      <c r="A16" s="3">
        <v>3</v>
      </c>
      <c r="B16" s="2" t="s">
        <v>289</v>
      </c>
      <c r="C16" s="181">
        <f>ROUND('Consolidated IS'!D33,-3)/1000</f>
        <v>1087</v>
      </c>
      <c r="D16" s="181">
        <f>ROUND('Consolidated IS'!E33,-3)/1000</f>
        <v>314</v>
      </c>
      <c r="E16" s="181"/>
      <c r="F16" s="181">
        <f>ROUND('Consolidated IS'!G33,-3)/1000</f>
        <v>1087</v>
      </c>
      <c r="G16" s="181">
        <f>ROUND('Consolidated IS'!H33,-3)/1000</f>
        <v>314</v>
      </c>
    </row>
    <row r="17" spans="1:7" ht="12.75">
      <c r="A17" s="3">
        <v>4</v>
      </c>
      <c r="B17" s="2" t="s">
        <v>290</v>
      </c>
      <c r="C17" s="181">
        <f>ROUND('Consolidated IS'!D45,-3)/1000</f>
        <v>1329</v>
      </c>
      <c r="D17" s="181">
        <f>ROUND('Consolidated IS'!E45,-3)/1000</f>
        <v>277</v>
      </c>
      <c r="E17" s="181"/>
      <c r="F17" s="181">
        <f>ROUND('Consolidated IS'!G45,-3)/1000</f>
        <v>1329</v>
      </c>
      <c r="G17" s="181">
        <f>ROUND('Consolidated IS'!H45,-3)/1000</f>
        <v>277</v>
      </c>
    </row>
    <row r="18" spans="1:7" ht="12.75">
      <c r="A18" s="3">
        <v>5</v>
      </c>
      <c r="B18" s="2" t="s">
        <v>291</v>
      </c>
      <c r="C18" s="182">
        <f>C36</f>
        <v>0.49</v>
      </c>
      <c r="D18" s="182">
        <f>D36</f>
        <v>0.14</v>
      </c>
      <c r="E18" s="181"/>
      <c r="F18" s="182">
        <f>F36</f>
        <v>0.49</v>
      </c>
      <c r="G18" s="182">
        <f>G36</f>
        <v>0.14</v>
      </c>
    </row>
    <row r="19" spans="1:7" ht="12.75">
      <c r="A19" s="3">
        <v>6</v>
      </c>
      <c r="B19" s="2" t="s">
        <v>255</v>
      </c>
      <c r="C19" s="183">
        <v>0</v>
      </c>
      <c r="D19" s="183">
        <v>0</v>
      </c>
      <c r="E19" s="181"/>
      <c r="F19" s="183">
        <v>0</v>
      </c>
      <c r="G19" s="76">
        <v>0</v>
      </c>
    </row>
    <row r="20" ht="12.75">
      <c r="A20" s="3"/>
    </row>
    <row r="21" spans="6:7" ht="42.75" customHeight="1">
      <c r="F21" s="72" t="s">
        <v>96</v>
      </c>
      <c r="G21" s="72" t="s">
        <v>97</v>
      </c>
    </row>
    <row r="22" spans="6:7" ht="12.75">
      <c r="F22" s="73">
        <f>F11</f>
        <v>41364</v>
      </c>
      <c r="G22" s="73">
        <v>41274</v>
      </c>
    </row>
    <row r="23" spans="1:7" ht="13.5" thickBot="1">
      <c r="A23" s="3">
        <v>7</v>
      </c>
      <c r="B23" s="2" t="s">
        <v>150</v>
      </c>
      <c r="D23" s="77"/>
      <c r="F23" s="172">
        <f>'Balance Sheet'!C54</f>
        <v>0.14</v>
      </c>
      <c r="G23" s="78">
        <f>'Balance Sheet'!D54</f>
        <v>0.1375</v>
      </c>
    </row>
    <row r="25" ht="12.75">
      <c r="B25" s="2" t="s">
        <v>112</v>
      </c>
    </row>
    <row r="27" ht="12.75">
      <c r="B27" s="2" t="s">
        <v>176</v>
      </c>
    </row>
    <row r="28" spans="3:7" ht="12.75">
      <c r="C28" s="345" t="s">
        <v>90</v>
      </c>
      <c r="D28" s="345"/>
      <c r="E28" s="56"/>
      <c r="F28" s="345" t="s">
        <v>91</v>
      </c>
      <c r="G28" s="345"/>
    </row>
    <row r="29" spans="3:7" ht="38.25">
      <c r="C29" s="72" t="s">
        <v>92</v>
      </c>
      <c r="D29" s="72" t="s">
        <v>93</v>
      </c>
      <c r="E29" s="56"/>
      <c r="F29" s="72" t="s">
        <v>101</v>
      </c>
      <c r="G29" s="72" t="s">
        <v>94</v>
      </c>
    </row>
    <row r="30" spans="3:7" ht="12.75">
      <c r="C30" s="73">
        <f>C11</f>
        <v>41364</v>
      </c>
      <c r="D30" s="73">
        <f>D11</f>
        <v>40999</v>
      </c>
      <c r="E30" s="73"/>
      <c r="F30" s="73">
        <f>F11</f>
        <v>41364</v>
      </c>
      <c r="G30" s="73">
        <f>G11</f>
        <v>40999</v>
      </c>
    </row>
    <row r="32" spans="2:7" ht="13.5" thickBot="1">
      <c r="B32" s="2" t="s">
        <v>292</v>
      </c>
      <c r="C32" s="171">
        <f>'Consolidated IS'!D33</f>
        <v>1087103</v>
      </c>
      <c r="D32" s="45">
        <f>'Consolidated IS'!E33</f>
        <v>313979</v>
      </c>
      <c r="E32" s="44"/>
      <c r="F32" s="171">
        <f>'Consolidated IS'!G33</f>
        <v>1087103</v>
      </c>
      <c r="G32" s="45">
        <f>'Consolidated IS'!H33</f>
        <v>313979</v>
      </c>
    </row>
    <row r="34" spans="2:7" ht="12.75">
      <c r="B34" s="2" t="s">
        <v>181</v>
      </c>
      <c r="C34" s="165">
        <v>222611192</v>
      </c>
      <c r="D34" s="79">
        <v>230562907</v>
      </c>
      <c r="F34" s="79">
        <f>C34</f>
        <v>222611192</v>
      </c>
      <c r="G34" s="79">
        <v>230562907</v>
      </c>
    </row>
    <row r="35" spans="6:7" ht="12.75">
      <c r="F35" s="16"/>
      <c r="G35" s="16"/>
    </row>
    <row r="36" spans="2:7" ht="13.5" thickBot="1">
      <c r="B36" s="2" t="s">
        <v>293</v>
      </c>
      <c r="C36" s="172">
        <f>ROUND(C32/C34*100,2)</f>
        <v>0.49</v>
      </c>
      <c r="D36" s="80">
        <f>ROUND(D32/D34*100,2)</f>
        <v>0.14</v>
      </c>
      <c r="F36" s="172">
        <f>ROUND(F32/F34*100,2)</f>
        <v>0.49</v>
      </c>
      <c r="G36" s="80">
        <f>ROUND(G32/G34*100,2)</f>
        <v>0.14</v>
      </c>
    </row>
    <row r="37" spans="6:7" ht="12.75">
      <c r="F37" s="16"/>
      <c r="G37" s="16"/>
    </row>
  </sheetData>
  <sheetProtection/>
  <mergeCells count="8">
    <mergeCell ref="A3:G3"/>
    <mergeCell ref="A1:G1"/>
    <mergeCell ref="A6:G6"/>
    <mergeCell ref="A2:G2"/>
    <mergeCell ref="C28:D28"/>
    <mergeCell ref="F28:G28"/>
    <mergeCell ref="C9:D9"/>
    <mergeCell ref="F9:G9"/>
  </mergeCells>
  <printOptions/>
  <pageMargins left="0.4" right="0" top="1" bottom="0.5"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B1:V56"/>
  <sheetViews>
    <sheetView tabSelected="1" view="pageBreakPreview" zoomScaleSheetLayoutView="100" zoomScalePageLayoutView="0" workbookViewId="0" topLeftCell="A1">
      <selection activeCell="L22" sqref="L22"/>
    </sheetView>
  </sheetViews>
  <sheetFormatPr defaultColWidth="9.140625" defaultRowHeight="12.75"/>
  <cols>
    <col min="1" max="1" width="1.7109375" style="70" customWidth="1"/>
    <col min="2" max="2" width="2.7109375" style="70" customWidth="1"/>
    <col min="3" max="3" width="38.7109375" style="70" customWidth="1"/>
    <col min="4" max="5" width="16.7109375" style="46" customWidth="1"/>
    <col min="6" max="6" width="4.421875" style="46" customWidth="1"/>
    <col min="7" max="7" width="16.7109375" style="46" customWidth="1"/>
    <col min="8" max="8" width="18.140625" style="70" customWidth="1"/>
    <col min="9" max="9" width="3.28125" style="70" customWidth="1"/>
    <col min="10" max="10" width="14.00390625" style="104" customWidth="1"/>
    <col min="11" max="13" width="11.8515625" style="70" customWidth="1"/>
    <col min="14" max="19" width="9.140625" style="70" customWidth="1"/>
    <col min="20" max="20" width="11.8515625" style="70" customWidth="1"/>
    <col min="21" max="21" width="11.28125" style="70" customWidth="1"/>
    <col min="22" max="22" width="10.8515625" style="70" customWidth="1"/>
    <col min="23" max="16384" width="9.140625" style="70" customWidth="1"/>
  </cols>
  <sheetData>
    <row r="1" spans="2:10" s="46" customFormat="1" ht="15.75">
      <c r="B1" s="346" t="s">
        <v>126</v>
      </c>
      <c r="C1" s="346"/>
      <c r="D1" s="346"/>
      <c r="E1" s="346"/>
      <c r="F1" s="346"/>
      <c r="G1" s="346"/>
      <c r="H1" s="346"/>
      <c r="I1" s="49"/>
      <c r="J1" s="58"/>
    </row>
    <row r="2" spans="2:10" s="46" customFormat="1" ht="12.75">
      <c r="B2" s="348" t="s">
        <v>125</v>
      </c>
      <c r="C2" s="348"/>
      <c r="D2" s="348"/>
      <c r="E2" s="348"/>
      <c r="F2" s="348"/>
      <c r="G2" s="348"/>
      <c r="H2" s="348"/>
      <c r="I2" s="49"/>
      <c r="J2" s="58"/>
    </row>
    <row r="3" spans="2:10" s="46" customFormat="1" ht="12.75">
      <c r="B3" s="343" t="s">
        <v>16</v>
      </c>
      <c r="C3" s="343"/>
      <c r="D3" s="343"/>
      <c r="E3" s="343"/>
      <c r="F3" s="343"/>
      <c r="G3" s="343"/>
      <c r="H3" s="343"/>
      <c r="I3" s="81"/>
      <c r="J3" s="58"/>
    </row>
    <row r="4" spans="3:10" s="46" customFormat="1" ht="12.75">
      <c r="C4" s="49"/>
      <c r="D4" s="49"/>
      <c r="E4" s="49"/>
      <c r="F4" s="49"/>
      <c r="G4" s="49"/>
      <c r="H4" s="49"/>
      <c r="I4" s="49"/>
      <c r="J4" s="58"/>
    </row>
    <row r="5" spans="3:10" s="46" customFormat="1" ht="12.75">
      <c r="C5" s="348"/>
      <c r="D5" s="348"/>
      <c r="E5" s="348"/>
      <c r="F5" s="348"/>
      <c r="G5" s="348"/>
      <c r="H5" s="348"/>
      <c r="I5" s="49"/>
      <c r="J5" s="58"/>
    </row>
    <row r="6" spans="2:10" s="84" customFormat="1" ht="12.75">
      <c r="B6" s="345" t="s">
        <v>269</v>
      </c>
      <c r="C6" s="348"/>
      <c r="D6" s="348"/>
      <c r="E6" s="348"/>
      <c r="F6" s="348"/>
      <c r="G6" s="348"/>
      <c r="H6" s="348"/>
      <c r="I6" s="82"/>
      <c r="J6" s="83"/>
    </row>
    <row r="7" spans="2:10" s="46" customFormat="1" ht="12.75">
      <c r="B7" s="350" t="s">
        <v>17</v>
      </c>
      <c r="C7" s="350"/>
      <c r="D7" s="350"/>
      <c r="E7" s="350"/>
      <c r="F7" s="350"/>
      <c r="G7" s="350"/>
      <c r="H7" s="350"/>
      <c r="I7" s="52"/>
      <c r="J7" s="58"/>
    </row>
    <row r="8" spans="2:10" s="46" customFormat="1" ht="12.75">
      <c r="B8" s="53"/>
      <c r="C8" s="53"/>
      <c r="D8" s="53"/>
      <c r="E8" s="53"/>
      <c r="F8" s="53"/>
      <c r="G8" s="53"/>
      <c r="H8" s="53"/>
      <c r="I8" s="52"/>
      <c r="J8" s="58"/>
    </row>
    <row r="9" spans="4:10" s="46" customFormat="1" ht="12.75">
      <c r="D9" s="85"/>
      <c r="E9" s="85"/>
      <c r="F9" s="86"/>
      <c r="G9" s="87"/>
      <c r="I9" s="86"/>
      <c r="J9" s="58"/>
    </row>
    <row r="10" spans="4:11" s="46" customFormat="1" ht="12.75">
      <c r="D10" s="349" t="s">
        <v>100</v>
      </c>
      <c r="E10" s="349"/>
      <c r="F10" s="86"/>
      <c r="G10" s="349" t="s">
        <v>98</v>
      </c>
      <c r="H10" s="349"/>
      <c r="I10" s="86"/>
      <c r="J10" s="58"/>
      <c r="K10" s="88"/>
    </row>
    <row r="11" spans="4:11" s="46" customFormat="1" ht="12.75">
      <c r="D11" s="53" t="s">
        <v>18</v>
      </c>
      <c r="E11" s="53" t="s">
        <v>19</v>
      </c>
      <c r="F11" s="89"/>
      <c r="G11" s="53" t="s">
        <v>99</v>
      </c>
      <c r="H11" s="53" t="s">
        <v>19</v>
      </c>
      <c r="I11" s="89"/>
      <c r="J11" s="58"/>
      <c r="K11" s="85"/>
    </row>
    <row r="12" spans="4:11" s="46" customFormat="1" ht="12.75">
      <c r="D12" s="53" t="s">
        <v>20</v>
      </c>
      <c r="E12" s="53" t="s">
        <v>21</v>
      </c>
      <c r="F12" s="89"/>
      <c r="G12" s="53" t="s">
        <v>20</v>
      </c>
      <c r="H12" s="53" t="s">
        <v>22</v>
      </c>
      <c r="I12" s="89"/>
      <c r="J12" s="58"/>
      <c r="K12" s="85"/>
    </row>
    <row r="13" spans="4:22" s="46" customFormat="1" ht="12.75">
      <c r="D13" s="53" t="s">
        <v>23</v>
      </c>
      <c r="E13" s="53" t="s">
        <v>23</v>
      </c>
      <c r="F13" s="89"/>
      <c r="G13" s="53" t="s">
        <v>24</v>
      </c>
      <c r="H13" s="53" t="s">
        <v>25</v>
      </c>
      <c r="I13" s="89"/>
      <c r="J13" s="58"/>
      <c r="K13" s="85"/>
      <c r="T13" s="1" t="s">
        <v>230</v>
      </c>
      <c r="U13" s="1" t="s">
        <v>231</v>
      </c>
      <c r="V13" s="1" t="s">
        <v>232</v>
      </c>
    </row>
    <row r="14" spans="4:11" s="46" customFormat="1" ht="12.75">
      <c r="D14" s="90">
        <v>41364</v>
      </c>
      <c r="E14" s="90">
        <v>40999</v>
      </c>
      <c r="F14" s="91"/>
      <c r="G14" s="90">
        <f>D14</f>
        <v>41364</v>
      </c>
      <c r="H14" s="90">
        <f>E14</f>
        <v>40999</v>
      </c>
      <c r="I14" s="91"/>
      <c r="J14" s="58"/>
      <c r="K14" s="91"/>
    </row>
    <row r="15" spans="4:13" s="46" customFormat="1" ht="12.75">
      <c r="D15" s="53" t="s">
        <v>26</v>
      </c>
      <c r="E15" s="53" t="s">
        <v>26</v>
      </c>
      <c r="F15" s="89"/>
      <c r="G15" s="53" t="s">
        <v>26</v>
      </c>
      <c r="H15" s="53" t="s">
        <v>26</v>
      </c>
      <c r="I15" s="89"/>
      <c r="J15" s="58"/>
      <c r="K15" s="85"/>
      <c r="M15" s="62"/>
    </row>
    <row r="16" spans="4:14" s="46" customFormat="1" ht="12.75">
      <c r="D16" s="68"/>
      <c r="E16" s="85"/>
      <c r="F16" s="86"/>
      <c r="G16" s="207"/>
      <c r="H16" s="92"/>
      <c r="I16" s="86"/>
      <c r="J16" s="58"/>
      <c r="K16" s="68"/>
      <c r="L16" s="180"/>
      <c r="M16" s="62"/>
      <c r="N16" s="96"/>
    </row>
    <row r="17" spans="2:22" s="46" customFormat="1" ht="12.75">
      <c r="B17" s="88" t="s">
        <v>27</v>
      </c>
      <c r="C17" s="88"/>
      <c r="D17" s="58">
        <v>7005292</v>
      </c>
      <c r="E17" s="58">
        <v>9349560</v>
      </c>
      <c r="F17" s="92"/>
      <c r="G17" s="58">
        <f>D17</f>
        <v>7005292</v>
      </c>
      <c r="H17" s="58">
        <f>E17</f>
        <v>9349560</v>
      </c>
      <c r="I17" s="92"/>
      <c r="J17" s="58"/>
      <c r="K17" s="256"/>
      <c r="L17" s="96"/>
      <c r="M17" s="62"/>
      <c r="N17" s="96"/>
      <c r="T17" s="58"/>
      <c r="U17" s="58"/>
      <c r="V17" s="58"/>
    </row>
    <row r="18" spans="2:22" s="46" customFormat="1" ht="12.75">
      <c r="B18" s="88"/>
      <c r="C18" s="88"/>
      <c r="D18" s="58"/>
      <c r="E18" s="58"/>
      <c r="F18" s="92"/>
      <c r="G18" s="58"/>
      <c r="H18" s="58"/>
      <c r="I18" s="92"/>
      <c r="J18" s="96"/>
      <c r="K18" s="256"/>
      <c r="L18" s="96"/>
      <c r="M18" s="62"/>
      <c r="N18" s="96"/>
      <c r="T18" s="58"/>
      <c r="U18" s="58"/>
      <c r="V18" s="58"/>
    </row>
    <row r="19" spans="2:22" s="46" customFormat="1" ht="12.75">
      <c r="B19" s="88" t="s">
        <v>105</v>
      </c>
      <c r="C19" s="88"/>
      <c r="D19" s="168">
        <v>-5247787</v>
      </c>
      <c r="E19" s="168">
        <v>-7009959</v>
      </c>
      <c r="F19" s="92"/>
      <c r="G19" s="58">
        <f>D19</f>
        <v>-5247787</v>
      </c>
      <c r="H19" s="58">
        <f>E19</f>
        <v>-7009959</v>
      </c>
      <c r="I19" s="92"/>
      <c r="J19" s="58"/>
      <c r="K19" s="256"/>
      <c r="T19" s="58"/>
      <c r="U19" s="58"/>
      <c r="V19" s="168"/>
    </row>
    <row r="20" spans="2:22" s="46" customFormat="1" ht="12.75">
      <c r="B20" s="88"/>
      <c r="C20" s="88"/>
      <c r="D20" s="94"/>
      <c r="E20" s="94"/>
      <c r="F20" s="95"/>
      <c r="G20" s="174"/>
      <c r="H20" s="94"/>
      <c r="I20" s="95"/>
      <c r="J20" s="58"/>
      <c r="K20" s="256"/>
      <c r="T20" s="94"/>
      <c r="U20" s="94"/>
      <c r="V20" s="216"/>
    </row>
    <row r="21" spans="2:22" s="46" customFormat="1" ht="12.75">
      <c r="B21" s="34" t="s">
        <v>285</v>
      </c>
      <c r="C21" s="88"/>
      <c r="D21" s="58">
        <f>SUM(D17:D20)</f>
        <v>1757505</v>
      </c>
      <c r="E21" s="58">
        <f>SUM(E17:E20)</f>
        <v>2339601</v>
      </c>
      <c r="F21" s="95"/>
      <c r="G21" s="189">
        <f>SUM(G17:G20)</f>
        <v>1757505</v>
      </c>
      <c r="H21" s="58">
        <f>SUM(H17:H20)</f>
        <v>2339601</v>
      </c>
      <c r="I21" s="95"/>
      <c r="J21" s="271"/>
      <c r="K21" s="256"/>
      <c r="L21" s="96"/>
      <c r="M21" s="96"/>
      <c r="N21" s="96"/>
      <c r="T21" s="58">
        <f>SUM(T17:T20)</f>
        <v>0</v>
      </c>
      <c r="U21" s="16">
        <f>SUM(U17:U20)</f>
        <v>0</v>
      </c>
      <c r="V21" s="16">
        <f>SUM(V17:V20)</f>
        <v>0</v>
      </c>
    </row>
    <row r="22" spans="2:21" s="46" customFormat="1" ht="12.75">
      <c r="B22" s="88"/>
      <c r="C22" s="88"/>
      <c r="D22" s="96"/>
      <c r="E22" s="96"/>
      <c r="F22" s="96"/>
      <c r="G22" s="208"/>
      <c r="H22" s="96"/>
      <c r="I22" s="95"/>
      <c r="J22" s="96"/>
      <c r="K22" s="256"/>
      <c r="T22" s="96"/>
      <c r="U22" s="58"/>
    </row>
    <row r="23" spans="2:22" s="46" customFormat="1" ht="12.75">
      <c r="B23" s="88" t="s">
        <v>130</v>
      </c>
      <c r="C23" s="88"/>
      <c r="D23" s="58">
        <v>63811</v>
      </c>
      <c r="E23" s="58">
        <v>89920</v>
      </c>
      <c r="F23" s="95"/>
      <c r="G23" s="58">
        <f>D23</f>
        <v>63811</v>
      </c>
      <c r="H23" s="292">
        <f>E23</f>
        <v>89920</v>
      </c>
      <c r="I23" s="95"/>
      <c r="J23" s="62"/>
      <c r="K23" s="256"/>
      <c r="M23" s="62"/>
      <c r="T23" s="58"/>
      <c r="U23" s="58"/>
      <c r="V23" s="58"/>
    </row>
    <row r="24" spans="2:22" s="46" customFormat="1" ht="12.75">
      <c r="B24" s="88"/>
      <c r="C24" s="88"/>
      <c r="D24" s="178"/>
      <c r="E24" s="178"/>
      <c r="F24" s="188"/>
      <c r="G24" s="178"/>
      <c r="H24" s="178"/>
      <c r="I24" s="95"/>
      <c r="J24" s="58"/>
      <c r="K24" s="256"/>
      <c r="T24" s="178"/>
      <c r="U24" s="58"/>
      <c r="V24" s="178"/>
    </row>
    <row r="25" spans="2:22" s="46" customFormat="1" ht="12.75">
      <c r="B25" s="88" t="s">
        <v>129</v>
      </c>
      <c r="C25" s="88"/>
      <c r="D25" s="189">
        <f>-520797-127131</f>
        <v>-647928</v>
      </c>
      <c r="E25" s="189">
        <v>-2032295</v>
      </c>
      <c r="F25" s="188"/>
      <c r="G25" s="58">
        <f>D25</f>
        <v>-647928</v>
      </c>
      <c r="H25" s="189">
        <f>E25</f>
        <v>-2032295</v>
      </c>
      <c r="I25" s="95"/>
      <c r="J25" s="62"/>
      <c r="K25" s="256"/>
      <c r="M25" s="62"/>
      <c r="T25" s="189"/>
      <c r="U25" s="58"/>
      <c r="V25" s="189"/>
    </row>
    <row r="26" spans="2:22" s="46" customFormat="1" ht="12.75">
      <c r="B26" s="88"/>
      <c r="C26" s="88"/>
      <c r="D26" s="178"/>
      <c r="E26" s="178"/>
      <c r="F26" s="188"/>
      <c r="G26" s="178"/>
      <c r="H26" s="178"/>
      <c r="I26" s="95"/>
      <c r="K26" s="256"/>
      <c r="T26" s="178"/>
      <c r="U26" s="58"/>
      <c r="V26" s="178"/>
    </row>
    <row r="27" spans="2:22" s="46" customFormat="1" ht="12.75">
      <c r="B27" s="88" t="s">
        <v>128</v>
      </c>
      <c r="C27" s="88"/>
      <c r="D27" s="189">
        <v>-86285</v>
      </c>
      <c r="E27" s="189">
        <v>-83247</v>
      </c>
      <c r="F27" s="188"/>
      <c r="G27" s="58">
        <f>D27</f>
        <v>-86285</v>
      </c>
      <c r="H27" s="189">
        <f>E27</f>
        <v>-83247</v>
      </c>
      <c r="I27" s="95"/>
      <c r="J27" s="58"/>
      <c r="K27" s="256"/>
      <c r="M27" s="62"/>
      <c r="T27" s="189"/>
      <c r="U27" s="58"/>
      <c r="V27" s="189"/>
    </row>
    <row r="28" spans="2:22" s="46" customFormat="1" ht="12.75">
      <c r="B28" s="88"/>
      <c r="C28" s="88"/>
      <c r="D28" s="174"/>
      <c r="E28" s="174"/>
      <c r="F28" s="188"/>
      <c r="G28" s="174"/>
      <c r="H28" s="94"/>
      <c r="I28" s="95"/>
      <c r="J28" s="58"/>
      <c r="K28" s="256"/>
      <c r="T28" s="174"/>
      <c r="U28" s="94"/>
      <c r="V28" s="174"/>
    </row>
    <row r="29" spans="2:22" s="46" customFormat="1" ht="12.75">
      <c r="B29" s="34" t="s">
        <v>286</v>
      </c>
      <c r="C29" s="88"/>
      <c r="D29" s="178">
        <f>SUM(D21:D28)</f>
        <v>1087103</v>
      </c>
      <c r="E29" s="178">
        <f>SUM(E21:E28)</f>
        <v>313979</v>
      </c>
      <c r="F29" s="188"/>
      <c r="G29" s="178">
        <f>SUM(G21:G28)</f>
        <v>1087103</v>
      </c>
      <c r="H29" s="42">
        <f>SUM(H21:H28)</f>
        <v>313979</v>
      </c>
      <c r="I29" s="95"/>
      <c r="J29" s="271"/>
      <c r="K29" s="256"/>
      <c r="L29" s="96"/>
      <c r="M29" s="96"/>
      <c r="N29" s="96"/>
      <c r="T29" s="178">
        <f>SUM(T21:T28)</f>
        <v>0</v>
      </c>
      <c r="U29" s="201">
        <f>SUM(U21:U28)</f>
        <v>0</v>
      </c>
      <c r="V29" s="201">
        <f>SUM(V21:V28)</f>
        <v>0</v>
      </c>
    </row>
    <row r="30" spans="2:21" s="46" customFormat="1" ht="12.75">
      <c r="B30" s="88"/>
      <c r="C30" s="88"/>
      <c r="D30" s="190"/>
      <c r="E30" s="190"/>
      <c r="F30" s="190"/>
      <c r="G30" s="190"/>
      <c r="H30" s="97"/>
      <c r="I30" s="95"/>
      <c r="J30" s="58"/>
      <c r="K30" s="256"/>
      <c r="T30" s="190"/>
      <c r="U30" s="58"/>
    </row>
    <row r="31" spans="2:22" s="46" customFormat="1" ht="12.75">
      <c r="B31" s="98" t="s">
        <v>184</v>
      </c>
      <c r="C31" s="88"/>
      <c r="D31" s="168">
        <v>0</v>
      </c>
      <c r="E31" s="168">
        <v>0</v>
      </c>
      <c r="F31" s="188"/>
      <c r="G31" s="58">
        <f>D31+T31</f>
        <v>0</v>
      </c>
      <c r="H31" s="189">
        <f>E31</f>
        <v>0</v>
      </c>
      <c r="I31" s="97"/>
      <c r="J31" s="293"/>
      <c r="K31" s="256"/>
      <c r="L31" s="180"/>
      <c r="M31" s="180"/>
      <c r="T31" s="168">
        <v>0</v>
      </c>
      <c r="U31" s="58"/>
      <c r="V31" s="189"/>
    </row>
    <row r="32" spans="2:21" s="46" customFormat="1" ht="12.75">
      <c r="B32" s="88"/>
      <c r="C32" s="88"/>
      <c r="D32" s="174"/>
      <c r="E32" s="174"/>
      <c r="F32" s="188"/>
      <c r="G32" s="174"/>
      <c r="H32" s="94"/>
      <c r="I32" s="95"/>
      <c r="J32" s="58"/>
      <c r="K32" s="256"/>
      <c r="T32" s="174"/>
      <c r="U32" s="94"/>
    </row>
    <row r="33" spans="2:22" s="46" customFormat="1" ht="13.5" thickBot="1">
      <c r="B33" s="34" t="s">
        <v>282</v>
      </c>
      <c r="C33" s="88"/>
      <c r="D33" s="167">
        <f>SUM(D29:D32)</f>
        <v>1087103</v>
      </c>
      <c r="E33" s="43">
        <f>SUM(E29:E32)</f>
        <v>313979</v>
      </c>
      <c r="F33" s="99"/>
      <c r="G33" s="209">
        <f>SUM(G29:G32)</f>
        <v>1087103</v>
      </c>
      <c r="H33" s="43">
        <f>SUM(H29:H32)</f>
        <v>313979</v>
      </c>
      <c r="I33" s="99"/>
      <c r="J33" s="58"/>
      <c r="K33" s="256"/>
      <c r="T33" s="167">
        <f>SUM(T29:T32)</f>
        <v>0</v>
      </c>
      <c r="U33" s="203">
        <f>SUM(U29:U32)</f>
        <v>0</v>
      </c>
      <c r="V33" s="203">
        <f>SUM(V29:V32)</f>
        <v>0</v>
      </c>
    </row>
    <row r="34" spans="2:11" s="46" customFormat="1" ht="13.5" thickTop="1">
      <c r="B34" s="88"/>
      <c r="C34" s="88"/>
      <c r="D34" s="99"/>
      <c r="E34" s="100"/>
      <c r="F34" s="99"/>
      <c r="G34" s="188"/>
      <c r="H34" s="101"/>
      <c r="I34" s="99"/>
      <c r="J34" s="58"/>
      <c r="K34" s="256"/>
    </row>
    <row r="35" spans="2:11" s="46" customFormat="1" ht="12.75">
      <c r="B35" s="34" t="s">
        <v>253</v>
      </c>
      <c r="C35" s="88"/>
      <c r="D35" s="95"/>
      <c r="E35" s="101"/>
      <c r="F35" s="99"/>
      <c r="G35" s="188"/>
      <c r="H35" s="101"/>
      <c r="I35" s="99"/>
      <c r="J35" s="58"/>
      <c r="K35" s="256"/>
    </row>
    <row r="36" spans="2:11" s="46" customFormat="1" ht="12.75">
      <c r="B36" s="34"/>
      <c r="C36" s="88"/>
      <c r="D36" s="95"/>
      <c r="E36" s="101"/>
      <c r="F36" s="99"/>
      <c r="G36" s="188"/>
      <c r="H36" s="101"/>
      <c r="I36" s="99"/>
      <c r="J36" s="58"/>
      <c r="K36" s="256"/>
    </row>
    <row r="37" spans="2:22" s="46" customFormat="1" ht="12.75">
      <c r="B37" s="46" t="s">
        <v>142</v>
      </c>
      <c r="C37" s="88"/>
      <c r="D37" s="166">
        <v>241956</v>
      </c>
      <c r="E37" s="166">
        <v>-36705</v>
      </c>
      <c r="F37" s="99"/>
      <c r="G37" s="58">
        <f>D37</f>
        <v>241956</v>
      </c>
      <c r="H37" s="93">
        <f>E37</f>
        <v>-36705</v>
      </c>
      <c r="I37" s="99"/>
      <c r="J37" s="58"/>
      <c r="K37" s="256"/>
      <c r="T37" s="166"/>
      <c r="U37" s="166"/>
      <c r="V37" s="166"/>
    </row>
    <row r="38" spans="3:22" s="46" customFormat="1" ht="12.75">
      <c r="C38" s="88"/>
      <c r="D38" s="42"/>
      <c r="E38" s="93"/>
      <c r="F38" s="99"/>
      <c r="G38" s="178"/>
      <c r="H38" s="101"/>
      <c r="I38" s="99"/>
      <c r="J38" s="58"/>
      <c r="K38" s="256"/>
      <c r="V38" s="216"/>
    </row>
    <row r="39" spans="2:21" s="46" customFormat="1" ht="12.75">
      <c r="B39" s="34" t="s">
        <v>254</v>
      </c>
      <c r="C39" s="88"/>
      <c r="D39" s="124"/>
      <c r="E39" s="124"/>
      <c r="F39" s="99"/>
      <c r="G39" s="185"/>
      <c r="H39" s="124"/>
      <c r="I39" s="99"/>
      <c r="J39" s="58"/>
      <c r="K39" s="101"/>
      <c r="T39" s="135"/>
      <c r="U39" s="135"/>
    </row>
    <row r="40" spans="2:22" s="46" customFormat="1" ht="12.75">
      <c r="B40" s="88" t="s">
        <v>223</v>
      </c>
      <c r="C40" s="88"/>
      <c r="D40" s="94">
        <f>SUM(D37:D39)</f>
        <v>241956</v>
      </c>
      <c r="E40" s="94">
        <f>SUM(E37:E39)</f>
        <v>-36705</v>
      </c>
      <c r="F40" s="99"/>
      <c r="G40" s="174">
        <f>SUM(G37:G39)</f>
        <v>241956</v>
      </c>
      <c r="H40" s="94">
        <f>SUM(H37:H39)</f>
        <v>-36705</v>
      </c>
      <c r="I40" s="99"/>
      <c r="J40" s="58"/>
      <c r="K40" s="101"/>
      <c r="T40" s="164">
        <f>SUM(T37:T39)</f>
        <v>0</v>
      </c>
      <c r="U40" s="164">
        <f>SUM(U37:U39)</f>
        <v>0</v>
      </c>
      <c r="V40" s="164">
        <f>SUM(V37:V39)</f>
        <v>0</v>
      </c>
    </row>
    <row r="41" spans="2:21" s="46" customFormat="1" ht="12.75">
      <c r="B41" s="88"/>
      <c r="C41" s="88"/>
      <c r="D41" s="99"/>
      <c r="E41" s="100"/>
      <c r="F41" s="99"/>
      <c r="G41" s="188"/>
      <c r="H41" s="101"/>
      <c r="I41" s="99"/>
      <c r="J41" s="58"/>
      <c r="K41" s="101"/>
      <c r="T41" s="204"/>
      <c r="U41" s="204"/>
    </row>
    <row r="42" spans="2:22" s="46" customFormat="1" ht="13.5" thickBot="1">
      <c r="B42" s="34" t="s">
        <v>287</v>
      </c>
      <c r="C42" s="88"/>
      <c r="D42" s="197">
        <f>D33+D40</f>
        <v>1329059</v>
      </c>
      <c r="E42" s="197">
        <f>E33+E40</f>
        <v>277274</v>
      </c>
      <c r="F42" s="99"/>
      <c r="G42" s="210">
        <f>G33+G40</f>
        <v>1329059</v>
      </c>
      <c r="H42" s="197">
        <f>H33+H40</f>
        <v>277274</v>
      </c>
      <c r="I42" s="99"/>
      <c r="J42" s="58"/>
      <c r="K42" s="101"/>
      <c r="T42" s="205">
        <f>T33+T40</f>
        <v>0</v>
      </c>
      <c r="U42" s="205">
        <f>U33+U40</f>
        <v>0</v>
      </c>
      <c r="V42" s="205">
        <f>V33+V40</f>
        <v>0</v>
      </c>
    </row>
    <row r="43" spans="2:21" s="46" customFormat="1" ht="13.5" thickTop="1">
      <c r="B43" s="34" t="s">
        <v>288</v>
      </c>
      <c r="C43" s="88"/>
      <c r="D43" s="99"/>
      <c r="E43" s="100"/>
      <c r="F43" s="99"/>
      <c r="G43" s="188"/>
      <c r="H43" s="101"/>
      <c r="I43" s="99"/>
      <c r="J43" s="58"/>
      <c r="K43" s="101"/>
      <c r="T43" s="204"/>
      <c r="U43" s="204"/>
    </row>
    <row r="44" spans="2:21" s="46" customFormat="1" ht="12.75">
      <c r="B44" s="88" t="s">
        <v>242</v>
      </c>
      <c r="C44" s="88"/>
      <c r="D44" s="99"/>
      <c r="E44" s="100"/>
      <c r="F44" s="99"/>
      <c r="G44" s="188"/>
      <c r="H44" s="101"/>
      <c r="I44" s="99"/>
      <c r="J44" s="58"/>
      <c r="K44" s="101"/>
      <c r="T44" s="204"/>
      <c r="U44" s="204"/>
    </row>
    <row r="45" spans="2:22" s="46" customFormat="1" ht="13.5" thickBot="1">
      <c r="B45" s="88" t="s">
        <v>228</v>
      </c>
      <c r="C45" s="88"/>
      <c r="D45" s="197">
        <f>D42</f>
        <v>1329059</v>
      </c>
      <c r="E45" s="197">
        <f>E42</f>
        <v>277274</v>
      </c>
      <c r="F45" s="99"/>
      <c r="G45" s="210">
        <f>G42</f>
        <v>1329059</v>
      </c>
      <c r="H45" s="197">
        <f>H42</f>
        <v>277274</v>
      </c>
      <c r="I45" s="99"/>
      <c r="J45" s="58"/>
      <c r="K45" s="101"/>
      <c r="T45" s="205">
        <f>T42</f>
        <v>0</v>
      </c>
      <c r="U45" s="205">
        <f>U42</f>
        <v>0</v>
      </c>
      <c r="V45" s="205">
        <f>V42</f>
        <v>0</v>
      </c>
    </row>
    <row r="46" spans="2:11" s="46" customFormat="1" ht="13.5" thickTop="1">
      <c r="B46" s="88"/>
      <c r="C46" s="88"/>
      <c r="D46" s="99"/>
      <c r="E46" s="100"/>
      <c r="F46" s="99"/>
      <c r="G46" s="188"/>
      <c r="H46" s="101"/>
      <c r="I46" s="99"/>
      <c r="J46" s="58"/>
      <c r="K46" s="101"/>
    </row>
    <row r="47" spans="2:11" ht="12.75">
      <c r="B47" s="102" t="s">
        <v>284</v>
      </c>
      <c r="C47" s="102"/>
      <c r="D47" s="88"/>
      <c r="E47" s="88"/>
      <c r="F47" s="88"/>
      <c r="G47" s="288"/>
      <c r="H47" s="102"/>
      <c r="I47" s="103"/>
      <c r="K47" s="102"/>
    </row>
    <row r="48" spans="3:11" ht="12.75">
      <c r="C48" s="105" t="s">
        <v>151</v>
      </c>
      <c r="D48" s="173">
        <f>Summary!C18</f>
        <v>0.49</v>
      </c>
      <c r="E48" s="106">
        <f>Summary!D18</f>
        <v>0.14</v>
      </c>
      <c r="F48" s="107"/>
      <c r="G48" s="211">
        <f>Summary!F18</f>
        <v>0.49</v>
      </c>
      <c r="H48" s="108">
        <f>Summary!G18</f>
        <v>0.14</v>
      </c>
      <c r="I48" s="109"/>
      <c r="K48" s="108"/>
    </row>
    <row r="49" spans="3:11" s="110" customFormat="1" ht="13.5" thickBot="1">
      <c r="C49" s="105" t="s">
        <v>127</v>
      </c>
      <c r="D49" s="111" t="s">
        <v>28</v>
      </c>
      <c r="E49" s="111" t="s">
        <v>28</v>
      </c>
      <c r="F49" s="88"/>
      <c r="G49" s="212" t="s">
        <v>28</v>
      </c>
      <c r="H49" s="112" t="s">
        <v>28</v>
      </c>
      <c r="I49" s="113"/>
      <c r="J49" s="114"/>
      <c r="K49" s="115"/>
    </row>
    <row r="50" spans="3:11" s="110" customFormat="1" ht="13.5" thickTop="1">
      <c r="C50" s="347"/>
      <c r="D50" s="347"/>
      <c r="E50" s="347"/>
      <c r="F50" s="347"/>
      <c r="G50" s="347"/>
      <c r="H50" s="347"/>
      <c r="I50" s="347"/>
      <c r="J50" s="114"/>
      <c r="K50" s="113"/>
    </row>
    <row r="51" spans="3:8" ht="12.75">
      <c r="C51" s="110"/>
      <c r="D51" s="106"/>
      <c r="E51" s="106"/>
      <c r="G51" s="106"/>
      <c r="H51" s="108"/>
    </row>
    <row r="52" spans="4:8" ht="12.75">
      <c r="D52" s="92"/>
      <c r="E52" s="92"/>
      <c r="G52" s="92"/>
      <c r="H52" s="116"/>
    </row>
    <row r="53" spans="3:8" ht="12.75">
      <c r="C53" s="117"/>
      <c r="D53" s="92"/>
      <c r="E53" s="92"/>
      <c r="G53" s="92"/>
      <c r="H53" s="116"/>
    </row>
    <row r="54" ht="12.75">
      <c r="C54" s="118"/>
    </row>
    <row r="55" ht="12.75">
      <c r="C55" s="118"/>
    </row>
    <row r="56" ht="12.75">
      <c r="C56" s="118"/>
    </row>
  </sheetData>
  <sheetProtection/>
  <mergeCells count="9">
    <mergeCell ref="B1:H1"/>
    <mergeCell ref="B3:H3"/>
    <mergeCell ref="C50:I50"/>
    <mergeCell ref="B2:H2"/>
    <mergeCell ref="C5:H5"/>
    <mergeCell ref="D10:E10"/>
    <mergeCell ref="G10:H10"/>
    <mergeCell ref="B6:H6"/>
    <mergeCell ref="B7:H7"/>
  </mergeCells>
  <printOptions horizontalCentered="1"/>
  <pageMargins left="0.5" right="0.25" top="0.75" bottom="0.5" header="0.5" footer="0.5"/>
  <pageSetup horizontalDpi="300" verticalDpi="3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B1:G60"/>
  <sheetViews>
    <sheetView view="pageBreakPreview" zoomScaleSheetLayoutView="100" zoomScalePageLayoutView="0" workbookViewId="0" topLeftCell="A1">
      <selection activeCell="F1" sqref="F1:K16384"/>
    </sheetView>
  </sheetViews>
  <sheetFormatPr defaultColWidth="9.140625" defaultRowHeight="12.75"/>
  <cols>
    <col min="1" max="1" width="1.7109375" style="46" customWidth="1"/>
    <col min="2" max="2" width="55.28125" style="46" customWidth="1"/>
    <col min="3" max="3" width="15.7109375" style="58" customWidth="1"/>
    <col min="4" max="4" width="15.7109375" style="46" customWidth="1"/>
    <col min="5" max="5" width="5.8515625" style="46" customWidth="1"/>
    <col min="6" max="6" width="10.28125" style="46" bestFit="1" customWidth="1"/>
    <col min="7" max="7" width="11.8515625" style="46" bestFit="1" customWidth="1"/>
    <col min="8" max="16384" width="9.140625" style="46" customWidth="1"/>
  </cols>
  <sheetData>
    <row r="1" spans="2:4" ht="15.75">
      <c r="B1" s="346" t="s">
        <v>126</v>
      </c>
      <c r="C1" s="346"/>
      <c r="D1" s="346"/>
    </row>
    <row r="2" spans="2:4" ht="12.75">
      <c r="B2" s="348" t="s">
        <v>125</v>
      </c>
      <c r="C2" s="348"/>
      <c r="D2" s="348"/>
    </row>
    <row r="3" spans="2:4" ht="12.75">
      <c r="B3" s="352" t="s">
        <v>16</v>
      </c>
      <c r="C3" s="352"/>
      <c r="D3" s="352"/>
    </row>
    <row r="4" spans="2:3" ht="12.75">
      <c r="B4" s="47"/>
      <c r="C4" s="48"/>
    </row>
    <row r="5" spans="2:4" ht="12.75">
      <c r="B5" s="49"/>
      <c r="C5" s="49"/>
      <c r="D5" s="49"/>
    </row>
    <row r="6" spans="2:4" s="50" customFormat="1" ht="12.75">
      <c r="B6" s="353" t="s">
        <v>268</v>
      </c>
      <c r="C6" s="353"/>
      <c r="D6" s="353"/>
    </row>
    <row r="7" spans="2:4" s="50" customFormat="1" ht="12.75">
      <c r="B7" s="350" t="s">
        <v>17</v>
      </c>
      <c r="C7" s="350"/>
      <c r="D7" s="350"/>
    </row>
    <row r="8" spans="2:4" s="50" customFormat="1" ht="12.75">
      <c r="B8" s="51"/>
      <c r="C8" s="52"/>
      <c r="D8" s="51"/>
    </row>
    <row r="9" spans="2:4" ht="12.75">
      <c r="B9" s="53"/>
      <c r="C9" s="54" t="s">
        <v>169</v>
      </c>
      <c r="D9" s="54" t="s">
        <v>170</v>
      </c>
    </row>
    <row r="10" spans="2:4" ht="12.75">
      <c r="B10" s="53"/>
      <c r="C10" s="54" t="s">
        <v>171</v>
      </c>
      <c r="D10" s="54" t="s">
        <v>171</v>
      </c>
    </row>
    <row r="11" spans="2:4" ht="12.75">
      <c r="B11" s="53"/>
      <c r="C11" s="55">
        <f>'Consolidated IS'!G14</f>
        <v>41364</v>
      </c>
      <c r="D11" s="55">
        <v>41274</v>
      </c>
    </row>
    <row r="12" spans="2:4" ht="12.75">
      <c r="B12" s="53"/>
      <c r="C12" s="54" t="s">
        <v>26</v>
      </c>
      <c r="D12" s="54" t="s">
        <v>26</v>
      </c>
    </row>
    <row r="13" spans="2:4" ht="12.75">
      <c r="B13" s="56" t="s">
        <v>116</v>
      </c>
      <c r="C13" s="257"/>
      <c r="D13" s="58"/>
    </row>
    <row r="14" spans="2:7" ht="12.75">
      <c r="B14" s="2" t="s">
        <v>117</v>
      </c>
      <c r="C14" s="238">
        <v>24098322</v>
      </c>
      <c r="D14" s="59">
        <v>25112103</v>
      </c>
      <c r="G14" s="62"/>
    </row>
    <row r="15" spans="2:7" ht="12.75" hidden="1">
      <c r="B15" s="2" t="s">
        <v>121</v>
      </c>
      <c r="C15" s="238"/>
      <c r="D15" s="59"/>
      <c r="G15" s="62"/>
    </row>
    <row r="16" spans="2:7" ht="12.75">
      <c r="B16" s="2" t="s">
        <v>118</v>
      </c>
      <c r="C16" s="258">
        <v>0</v>
      </c>
      <c r="D16" s="60">
        <v>0</v>
      </c>
      <c r="G16" s="62"/>
    </row>
    <row r="17" spans="2:4" ht="12.75">
      <c r="B17" s="47"/>
      <c r="C17" s="238">
        <f>SUM(C14:C16)</f>
        <v>24098322</v>
      </c>
      <c r="D17" s="59">
        <f>SUM(D14:D16)</f>
        <v>25112103</v>
      </c>
    </row>
    <row r="18" spans="2:4" ht="12.75">
      <c r="B18" s="47"/>
      <c r="C18" s="238"/>
      <c r="D18" s="59"/>
    </row>
    <row r="19" spans="2:4" ht="12.75">
      <c r="B19" s="47" t="s">
        <v>30</v>
      </c>
      <c r="C19" s="238"/>
      <c r="D19" s="59"/>
    </row>
    <row r="20" spans="2:7" ht="12.75">
      <c r="B20" s="46" t="s">
        <v>31</v>
      </c>
      <c r="C20" s="259">
        <v>1127636</v>
      </c>
      <c r="D20" s="61">
        <v>399489</v>
      </c>
      <c r="F20" s="62"/>
      <c r="G20" s="62"/>
    </row>
    <row r="21" spans="2:7" ht="12.75">
      <c r="B21" s="46" t="s">
        <v>0</v>
      </c>
      <c r="C21" s="260">
        <v>6441704</v>
      </c>
      <c r="D21" s="63">
        <v>3773588</v>
      </c>
      <c r="G21" s="62"/>
    </row>
    <row r="22" spans="2:7" ht="12.75">
      <c r="B22" s="46" t="s">
        <v>1</v>
      </c>
      <c r="C22" s="260">
        <v>1001284</v>
      </c>
      <c r="D22" s="63">
        <f>3874769-D21+816884</f>
        <v>918065</v>
      </c>
      <c r="G22" s="62"/>
    </row>
    <row r="23" spans="2:7" ht="12.75">
      <c r="B23" s="46" t="s">
        <v>115</v>
      </c>
      <c r="C23" s="260">
        <v>81000</v>
      </c>
      <c r="D23" s="63">
        <v>69000</v>
      </c>
      <c r="G23" s="62"/>
    </row>
    <row r="24" spans="2:7" ht="12.75">
      <c r="B24" s="46" t="s">
        <v>32</v>
      </c>
      <c r="C24" s="287">
        <f>6589459+2976128</f>
        <v>9565587</v>
      </c>
      <c r="D24" s="64">
        <v>11752003</v>
      </c>
      <c r="E24" s="62"/>
      <c r="G24" s="62"/>
    </row>
    <row r="25" spans="3:4" ht="12.75">
      <c r="C25" s="262">
        <f>SUM(C20:C24)</f>
        <v>18217211</v>
      </c>
      <c r="D25" s="65">
        <f>SUM(D20:D24)</f>
        <v>16912145</v>
      </c>
    </row>
    <row r="26" spans="2:7" ht="12.75">
      <c r="B26" s="47" t="s">
        <v>33</v>
      </c>
      <c r="C26" s="260"/>
      <c r="D26" s="63"/>
      <c r="G26" s="62"/>
    </row>
    <row r="27" spans="2:7" ht="12.75">
      <c r="B27" s="46" t="s">
        <v>2</v>
      </c>
      <c r="C27" s="260">
        <v>2087116</v>
      </c>
      <c r="D27" s="63">
        <v>2019249</v>
      </c>
      <c r="G27" s="62"/>
    </row>
    <row r="28" spans="2:7" ht="12.75">
      <c r="B28" s="46" t="s">
        <v>3</v>
      </c>
      <c r="C28" s="289">
        <v>2678371</v>
      </c>
      <c r="D28" s="63">
        <f>4715511-D27</f>
        <v>2696262</v>
      </c>
      <c r="G28" s="62"/>
    </row>
    <row r="29" spans="2:7" ht="12.75">
      <c r="B29" s="46" t="s">
        <v>143</v>
      </c>
      <c r="C29" s="289">
        <v>2518587</v>
      </c>
      <c r="D29" s="63">
        <v>3015671</v>
      </c>
      <c r="G29" s="62"/>
    </row>
    <row r="30" spans="2:7" ht="12.75">
      <c r="B30" s="46" t="s">
        <v>144</v>
      </c>
      <c r="C30" s="260">
        <v>0</v>
      </c>
      <c r="D30" s="63">
        <v>0</v>
      </c>
      <c r="G30" s="62"/>
    </row>
    <row r="31" spans="2:7" ht="12.75" hidden="1">
      <c r="B31" s="46" t="s">
        <v>131</v>
      </c>
      <c r="C31" s="261">
        <v>0</v>
      </c>
      <c r="D31" s="64">
        <v>0</v>
      </c>
      <c r="G31" s="62"/>
    </row>
    <row r="32" spans="3:7" ht="12.75">
      <c r="C32" s="262">
        <f>SUM(C27:C31)</f>
        <v>7284074</v>
      </c>
      <c r="D32" s="65">
        <f>SUM(D27:D31)</f>
        <v>7731182</v>
      </c>
      <c r="G32" s="62"/>
    </row>
    <row r="33" spans="2:4" ht="12.75">
      <c r="B33" s="56" t="s">
        <v>113</v>
      </c>
      <c r="C33" s="263">
        <f>C25-C32</f>
        <v>10933137</v>
      </c>
      <c r="D33" s="66">
        <f>D25-D32</f>
        <v>9180963</v>
      </c>
    </row>
    <row r="34" spans="3:4" ht="12.75">
      <c r="C34" s="263"/>
      <c r="D34" s="66"/>
    </row>
    <row r="35" spans="2:4" ht="13.5" thickBot="1">
      <c r="B35" s="47"/>
      <c r="C35" s="264">
        <f>C33+C17</f>
        <v>35031459</v>
      </c>
      <c r="D35" s="67">
        <f>D33+D17</f>
        <v>34293066</v>
      </c>
    </row>
    <row r="36" spans="3:4" ht="12.75">
      <c r="C36" s="207"/>
      <c r="D36" s="68"/>
    </row>
    <row r="37" spans="2:4" ht="12.75">
      <c r="B37" s="47" t="s">
        <v>34</v>
      </c>
      <c r="C37" s="263"/>
      <c r="D37" s="66"/>
    </row>
    <row r="38" spans="2:7" ht="13.5" customHeight="1">
      <c r="B38" s="46" t="s">
        <v>35</v>
      </c>
      <c r="C38" s="238">
        <f>'Changes in Equity'!D39</f>
        <v>23056291</v>
      </c>
      <c r="D38" s="59">
        <f>'Changes in Equity'!D39</f>
        <v>23056291</v>
      </c>
      <c r="F38" s="62"/>
      <c r="G38" s="62"/>
    </row>
    <row r="39" spans="2:7" ht="13.5" customHeight="1">
      <c r="B39" s="2" t="s">
        <v>257</v>
      </c>
      <c r="C39" s="238">
        <v>-974296</v>
      </c>
      <c r="D39" s="59">
        <v>-880399</v>
      </c>
      <c r="F39" s="62"/>
      <c r="G39" s="62"/>
    </row>
    <row r="40" spans="2:7" ht="12.75">
      <c r="B40" s="46" t="s">
        <v>145</v>
      </c>
      <c r="C40" s="238">
        <f>'Changes in Equity'!F39</f>
        <v>8527123</v>
      </c>
      <c r="D40" s="59">
        <f>'Changes in Equity'!F39</f>
        <v>8527123</v>
      </c>
      <c r="F40" s="62"/>
      <c r="G40" s="62"/>
    </row>
    <row r="41" spans="2:7" ht="12.75">
      <c r="B41" s="46" t="s">
        <v>146</v>
      </c>
      <c r="C41" s="238">
        <v>299675</v>
      </c>
      <c r="D41" s="59">
        <v>57719</v>
      </c>
      <c r="F41" s="62"/>
      <c r="G41" s="62"/>
    </row>
    <row r="42" spans="2:7" ht="12.75">
      <c r="B42" s="2" t="s">
        <v>294</v>
      </c>
      <c r="C42" s="258">
        <f>'Changes in Equity'!H25</f>
        <v>1050777</v>
      </c>
      <c r="D42" s="60">
        <f>'Changes in Equity'!H39</f>
        <v>-36326</v>
      </c>
      <c r="F42" s="62"/>
      <c r="G42" s="62"/>
    </row>
    <row r="43" spans="2:4" ht="12.75">
      <c r="B43" s="56" t="s">
        <v>122</v>
      </c>
      <c r="C43" s="189">
        <f>SUM(C38:C42)</f>
        <v>31959570</v>
      </c>
      <c r="D43" s="58">
        <f>SUM(D38:D42)</f>
        <v>30724408</v>
      </c>
    </row>
    <row r="44" spans="3:4" ht="12.75">
      <c r="C44" s="265"/>
      <c r="D44" s="48"/>
    </row>
    <row r="45" spans="2:4" ht="12.75">
      <c r="B45" s="47" t="s">
        <v>119</v>
      </c>
      <c r="C45" s="238"/>
      <c r="D45" s="59"/>
    </row>
    <row r="46" spans="2:7" ht="12.75">
      <c r="B46" s="46" t="s">
        <v>143</v>
      </c>
      <c r="C46" s="259">
        <v>3071889</v>
      </c>
      <c r="D46" s="61">
        <v>3568658</v>
      </c>
      <c r="G46" s="62"/>
    </row>
    <row r="47" spans="2:7" ht="12.75">
      <c r="B47" s="46" t="s">
        <v>104</v>
      </c>
      <c r="C47" s="261">
        <v>0</v>
      </c>
      <c r="D47" s="64">
        <v>0</v>
      </c>
      <c r="G47" s="62"/>
    </row>
    <row r="48" spans="3:4" ht="12.75">
      <c r="C48" s="266">
        <f>SUM(C46:C47)</f>
        <v>3071889</v>
      </c>
      <c r="D48" s="69">
        <f>SUM(D46:D47)</f>
        <v>3568658</v>
      </c>
    </row>
    <row r="49" spans="3:4" ht="12.75">
      <c r="C49" s="263"/>
      <c r="D49" s="66"/>
    </row>
    <row r="50" spans="2:4" ht="13.5" thickBot="1">
      <c r="B50" s="47"/>
      <c r="C50" s="264">
        <f>C43+C48</f>
        <v>35031459</v>
      </c>
      <c r="D50" s="67">
        <f>D43+D48</f>
        <v>34293066</v>
      </c>
    </row>
    <row r="51" spans="3:4" ht="12.75">
      <c r="C51" s="66"/>
      <c r="D51" s="66"/>
    </row>
    <row r="52" spans="3:4" ht="12.75">
      <c r="C52" s="66"/>
      <c r="D52" s="66"/>
    </row>
    <row r="53" s="70" customFormat="1" ht="12.75">
      <c r="C53" s="46"/>
    </row>
    <row r="54" spans="2:4" s="71" customFormat="1" ht="13.5" thickBot="1">
      <c r="B54" s="46" t="s">
        <v>114</v>
      </c>
      <c r="C54" s="169">
        <f>ROUND(C43/(230562910-7126800-1030500),2)</f>
        <v>0.14</v>
      </c>
      <c r="D54" s="169">
        <f>ROUND(D43/(230562910-7126800),4)</f>
        <v>0.1375</v>
      </c>
    </row>
    <row r="55" spans="2:4" ht="12.75">
      <c r="B55" s="351"/>
      <c r="C55" s="351"/>
      <c r="D55" s="351"/>
    </row>
    <row r="56" spans="2:4" ht="12.75">
      <c r="B56" s="351"/>
      <c r="C56" s="351"/>
      <c r="D56" s="351"/>
    </row>
    <row r="57" spans="2:4" ht="12.75">
      <c r="B57" s="351"/>
      <c r="C57" s="351"/>
      <c r="D57" s="351"/>
    </row>
    <row r="58" spans="2:4" ht="12.75">
      <c r="B58" s="351"/>
      <c r="C58" s="351"/>
      <c r="D58" s="351"/>
    </row>
    <row r="60" spans="3:4" ht="12.75">
      <c r="C60" s="58">
        <f>+C35-C50</f>
        <v>0</v>
      </c>
      <c r="D60" s="58">
        <f>+D35-D50</f>
        <v>0</v>
      </c>
    </row>
  </sheetData>
  <sheetProtection/>
  <mergeCells count="7">
    <mergeCell ref="B55:D56"/>
    <mergeCell ref="B57:D58"/>
    <mergeCell ref="B1:D1"/>
    <mergeCell ref="B3:D3"/>
    <mergeCell ref="B6:D6"/>
    <mergeCell ref="B7:D7"/>
    <mergeCell ref="B2:D2"/>
  </mergeCells>
  <printOptions horizontalCentered="1"/>
  <pageMargins left="1" right="0.5" top="1" bottom="0.5"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B1:J41"/>
  <sheetViews>
    <sheetView view="pageBreakPreview" zoomScale="87" zoomScaleSheetLayoutView="87" zoomScalePageLayoutView="0" workbookViewId="0" topLeftCell="A10">
      <selection activeCell="B24" sqref="B24"/>
    </sheetView>
  </sheetViews>
  <sheetFormatPr defaultColWidth="9.140625" defaultRowHeight="12.75"/>
  <cols>
    <col min="1" max="1" width="1.7109375" style="46" customWidth="1"/>
    <col min="2" max="2" width="2.7109375" style="46" customWidth="1"/>
    <col min="3" max="3" width="39.28125" style="46" customWidth="1"/>
    <col min="4" max="4" width="12.7109375" style="46" customWidth="1"/>
    <col min="5" max="5" width="13.28125" style="46" bestFit="1" customWidth="1"/>
    <col min="6" max="6" width="12.7109375" style="46" customWidth="1"/>
    <col min="7" max="7" width="21.57421875" style="46" customWidth="1"/>
    <col min="8" max="8" width="13.421875" style="46" bestFit="1" customWidth="1"/>
    <col min="9" max="9" width="13.28125" style="46" bestFit="1" customWidth="1"/>
    <col min="10" max="16384" width="9.140625" style="46" customWidth="1"/>
  </cols>
  <sheetData>
    <row r="1" spans="2:9" ht="15.75">
      <c r="B1" s="346" t="s">
        <v>126</v>
      </c>
      <c r="C1" s="346"/>
      <c r="D1" s="346"/>
      <c r="E1" s="346"/>
      <c r="F1" s="346"/>
      <c r="G1" s="346"/>
      <c r="H1" s="346"/>
      <c r="I1" s="346"/>
    </row>
    <row r="2" spans="2:9" ht="12.75">
      <c r="B2" s="348" t="s">
        <v>125</v>
      </c>
      <c r="C2" s="348"/>
      <c r="D2" s="348"/>
      <c r="E2" s="348"/>
      <c r="F2" s="348"/>
      <c r="G2" s="348"/>
      <c r="H2" s="348"/>
      <c r="I2" s="348"/>
    </row>
    <row r="3" spans="2:9" ht="12.75">
      <c r="B3" s="352" t="s">
        <v>16</v>
      </c>
      <c r="C3" s="352"/>
      <c r="D3" s="352"/>
      <c r="E3" s="352"/>
      <c r="F3" s="352"/>
      <c r="G3" s="352"/>
      <c r="H3" s="352"/>
      <c r="I3" s="352"/>
    </row>
    <row r="4" spans="3:8" ht="12.75">
      <c r="C4" s="52"/>
      <c r="D4" s="52"/>
      <c r="E4" s="52"/>
      <c r="F4" s="52"/>
      <c r="G4" s="52"/>
      <c r="H4" s="52"/>
    </row>
    <row r="5" ht="12.75">
      <c r="F5" s="52"/>
    </row>
    <row r="6" spans="2:9" ht="12.75">
      <c r="B6" s="348" t="s">
        <v>43</v>
      </c>
      <c r="C6" s="348"/>
      <c r="D6" s="348"/>
      <c r="E6" s="348"/>
      <c r="F6" s="348"/>
      <c r="G6" s="348"/>
      <c r="H6" s="348"/>
      <c r="I6" s="348"/>
    </row>
    <row r="7" spans="2:9" ht="12.75">
      <c r="B7" s="345" t="s">
        <v>270</v>
      </c>
      <c r="C7" s="348"/>
      <c r="D7" s="348"/>
      <c r="E7" s="348"/>
      <c r="F7" s="348"/>
      <c r="G7" s="348"/>
      <c r="H7" s="348"/>
      <c r="I7" s="348"/>
    </row>
    <row r="8" spans="2:9" ht="12.75">
      <c r="B8" s="350" t="s">
        <v>17</v>
      </c>
      <c r="C8" s="350"/>
      <c r="D8" s="350"/>
      <c r="E8" s="350"/>
      <c r="F8" s="350"/>
      <c r="G8" s="350"/>
      <c r="H8" s="350"/>
      <c r="I8" s="350"/>
    </row>
    <row r="9" spans="3:8" ht="12.75">
      <c r="C9" s="1"/>
      <c r="D9" s="1"/>
      <c r="E9" s="1"/>
      <c r="F9" s="1"/>
      <c r="G9" s="1"/>
      <c r="H9" s="1"/>
    </row>
    <row r="10" spans="3:8" ht="12.75">
      <c r="C10" s="53"/>
      <c r="D10" s="53"/>
      <c r="E10" s="53"/>
      <c r="F10" s="53"/>
      <c r="G10" s="53"/>
      <c r="H10" s="53"/>
    </row>
    <row r="11" spans="3:8" ht="12.75">
      <c r="C11" s="53"/>
      <c r="F11" s="348" t="s">
        <v>44</v>
      </c>
      <c r="G11" s="348"/>
      <c r="H11" s="53" t="s">
        <v>45</v>
      </c>
    </row>
    <row r="12" spans="3:9" ht="12.75">
      <c r="C12" s="53"/>
      <c r="D12" s="53" t="s">
        <v>106</v>
      </c>
      <c r="E12" s="1" t="s">
        <v>258</v>
      </c>
      <c r="F12" s="53" t="s">
        <v>106</v>
      </c>
      <c r="G12" s="53" t="s">
        <v>147</v>
      </c>
      <c r="H12" s="53" t="s">
        <v>110</v>
      </c>
      <c r="I12" s="53"/>
    </row>
    <row r="13" spans="3:9" ht="12.75">
      <c r="C13" s="53"/>
      <c r="D13" s="53" t="s">
        <v>107</v>
      </c>
      <c r="E13" s="1" t="s">
        <v>259</v>
      </c>
      <c r="F13" s="53" t="s">
        <v>108</v>
      </c>
      <c r="G13" s="1" t="s">
        <v>148</v>
      </c>
      <c r="H13" s="53" t="s">
        <v>109</v>
      </c>
      <c r="I13" s="53" t="s">
        <v>46</v>
      </c>
    </row>
    <row r="14" spans="3:9" ht="12.75">
      <c r="C14" s="53"/>
      <c r="D14" s="119" t="s">
        <v>26</v>
      </c>
      <c r="E14" s="296" t="s">
        <v>26</v>
      </c>
      <c r="F14" s="119" t="s">
        <v>26</v>
      </c>
      <c r="G14" s="119" t="s">
        <v>26</v>
      </c>
      <c r="H14" s="119" t="s">
        <v>26</v>
      </c>
      <c r="I14" s="119" t="s">
        <v>26</v>
      </c>
    </row>
    <row r="15" ht="12.75">
      <c r="F15" s="120"/>
    </row>
    <row r="16" spans="2:6" ht="12.75">
      <c r="B16" s="121" t="s">
        <v>271</v>
      </c>
      <c r="C16" s="47"/>
      <c r="F16" s="120"/>
    </row>
    <row r="17" ht="12.75">
      <c r="F17" s="120"/>
    </row>
    <row r="18" spans="2:9" ht="12.75">
      <c r="B18" s="2" t="s">
        <v>272</v>
      </c>
      <c r="D18" s="58">
        <f>D39</f>
        <v>23056291</v>
      </c>
      <c r="E18" s="58">
        <f>E39</f>
        <v>-880399</v>
      </c>
      <c r="F18" s="57">
        <f>F39</f>
        <v>8527123</v>
      </c>
      <c r="G18" s="58">
        <f>'Balance Sheet'!D41</f>
        <v>57719</v>
      </c>
      <c r="H18" s="58">
        <f>H39</f>
        <v>-36326</v>
      </c>
      <c r="I18" s="58">
        <f>SUM(D18:H18)</f>
        <v>30724408</v>
      </c>
    </row>
    <row r="19" spans="4:9" ht="12.75">
      <c r="D19" s="59"/>
      <c r="E19" s="59"/>
      <c r="F19" s="58"/>
      <c r="G19" s="58"/>
      <c r="H19" s="58"/>
      <c r="I19" s="58"/>
    </row>
    <row r="20" spans="2:9" ht="12.75">
      <c r="B20" s="46" t="s">
        <v>142</v>
      </c>
      <c r="D20" s="122">
        <v>0</v>
      </c>
      <c r="E20" s="294"/>
      <c r="F20" s="123">
        <v>0</v>
      </c>
      <c r="G20" s="254">
        <f>'Consolidated IS'!G37</f>
        <v>241956</v>
      </c>
      <c r="H20" s="124">
        <v>0</v>
      </c>
      <c r="I20" s="125">
        <f>SUM(D20:H20)</f>
        <v>241956</v>
      </c>
    </row>
    <row r="21" spans="2:9" ht="12.75">
      <c r="B21" s="2" t="s">
        <v>260</v>
      </c>
      <c r="D21" s="126"/>
      <c r="E21" s="297">
        <v>-93897</v>
      </c>
      <c r="F21" s="127"/>
      <c r="G21" s="42"/>
      <c r="H21" s="42"/>
      <c r="I21" s="128">
        <f>SUM(D21:H21)</f>
        <v>-93897</v>
      </c>
    </row>
    <row r="22" spans="2:9" ht="12.75">
      <c r="B22" s="2" t="s">
        <v>282</v>
      </c>
      <c r="D22" s="129">
        <v>0</v>
      </c>
      <c r="E22" s="131"/>
      <c r="F22" s="130">
        <v>0</v>
      </c>
      <c r="G22" s="131">
        <v>0</v>
      </c>
      <c r="H22" s="255">
        <f>'Consolidated IS'!G33</f>
        <v>1087103</v>
      </c>
      <c r="I22" s="175">
        <f>SUM(D22:H22)</f>
        <v>1087103</v>
      </c>
    </row>
    <row r="23" spans="2:9" ht="12.75">
      <c r="B23" s="2" t="s">
        <v>295</v>
      </c>
      <c r="D23" s="132">
        <f>SUM(D20:D22)</f>
        <v>0</v>
      </c>
      <c r="E23" s="133"/>
      <c r="F23" s="133">
        <f>SUM(F20:F22)</f>
        <v>0</v>
      </c>
      <c r="G23" s="133">
        <f>SUM(G20:G22)</f>
        <v>241956</v>
      </c>
      <c r="H23" s="176">
        <f>SUM(H20:H22)</f>
        <v>1087103</v>
      </c>
      <c r="I23" s="177">
        <f>SUM(I20:I22)</f>
        <v>1235162</v>
      </c>
    </row>
    <row r="24" spans="4:9" ht="12.75">
      <c r="D24" s="42"/>
      <c r="E24" s="42"/>
      <c r="F24" s="42"/>
      <c r="G24" s="42"/>
      <c r="H24" s="178"/>
      <c r="I24" s="178"/>
    </row>
    <row r="25" spans="2:10" ht="13.5" thickBot="1">
      <c r="B25" s="2" t="s">
        <v>273</v>
      </c>
      <c r="C25" s="47"/>
      <c r="D25" s="134">
        <f aca="true" t="shared" si="0" ref="D25:I25">SUM(D18:D24)-D23</f>
        <v>23056291</v>
      </c>
      <c r="E25" s="134">
        <f t="shared" si="0"/>
        <v>-974296</v>
      </c>
      <c r="F25" s="134">
        <f t="shared" si="0"/>
        <v>8527123</v>
      </c>
      <c r="G25" s="134">
        <f>SUM(G18:G24)-G23</f>
        <v>299675</v>
      </c>
      <c r="H25" s="179">
        <f t="shared" si="0"/>
        <v>1050777</v>
      </c>
      <c r="I25" s="179">
        <f t="shared" si="0"/>
        <v>31959570</v>
      </c>
      <c r="J25" s="290"/>
    </row>
    <row r="26" spans="6:8" ht="12.75">
      <c r="F26" s="120"/>
      <c r="H26" s="62"/>
    </row>
    <row r="27" spans="6:9" ht="12.75">
      <c r="F27" s="120"/>
      <c r="G27" s="62"/>
      <c r="I27" s="62"/>
    </row>
    <row r="28" spans="4:9" ht="12.75">
      <c r="D28" s="62"/>
      <c r="E28" s="62"/>
      <c r="F28" s="62"/>
      <c r="G28" s="62"/>
      <c r="H28" s="62"/>
      <c r="I28" s="62"/>
    </row>
    <row r="29" ht="12.75">
      <c r="F29" s="120"/>
    </row>
    <row r="30" spans="2:6" ht="12.75">
      <c r="B30" s="121" t="s">
        <v>263</v>
      </c>
      <c r="C30" s="47"/>
      <c r="F30" s="120"/>
    </row>
    <row r="31" ht="12.75">
      <c r="F31" s="120"/>
    </row>
    <row r="32" spans="2:9" ht="12.75">
      <c r="B32" s="2" t="s">
        <v>249</v>
      </c>
      <c r="C32" s="2"/>
      <c r="D32" s="189">
        <v>23056291</v>
      </c>
      <c r="E32" s="189"/>
      <c r="F32" s="243">
        <v>8527123</v>
      </c>
      <c r="G32" s="189">
        <v>71540</v>
      </c>
      <c r="H32" s="189">
        <v>19400471</v>
      </c>
      <c r="I32" s="189">
        <f>SUM(D32:H32)</f>
        <v>51055425</v>
      </c>
    </row>
    <row r="33" spans="2:9" ht="12.75">
      <c r="B33" s="2"/>
      <c r="C33" s="2"/>
      <c r="D33" s="238"/>
      <c r="E33" s="238"/>
      <c r="F33" s="189"/>
      <c r="G33" s="189"/>
      <c r="H33" s="189"/>
      <c r="I33" s="189"/>
    </row>
    <row r="34" spans="2:9" ht="12.75">
      <c r="B34" s="2" t="s">
        <v>142</v>
      </c>
      <c r="C34" s="2"/>
      <c r="D34" s="244">
        <v>0</v>
      </c>
      <c r="E34" s="295"/>
      <c r="F34" s="245">
        <v>0</v>
      </c>
      <c r="G34" s="185">
        <v>-13821</v>
      </c>
      <c r="H34" s="185">
        <v>0</v>
      </c>
      <c r="I34" s="240">
        <f>SUM(D34:H34)</f>
        <v>-13821</v>
      </c>
    </row>
    <row r="35" spans="2:9" ht="12.75">
      <c r="B35" s="2" t="s">
        <v>260</v>
      </c>
      <c r="D35" s="126"/>
      <c r="E35" s="297">
        <v>-880399</v>
      </c>
      <c r="F35" s="127"/>
      <c r="G35" s="42"/>
      <c r="H35" s="42"/>
      <c r="I35" s="128">
        <f>SUM(D35:H35)</f>
        <v>-880399</v>
      </c>
    </row>
    <row r="36" spans="2:9" ht="12.75">
      <c r="B36" s="2" t="s">
        <v>251</v>
      </c>
      <c r="C36" s="2"/>
      <c r="D36" s="246">
        <v>0</v>
      </c>
      <c r="E36" s="248"/>
      <c r="F36" s="247">
        <v>0</v>
      </c>
      <c r="G36" s="248">
        <v>0</v>
      </c>
      <c r="H36" s="174">
        <v>-19436797</v>
      </c>
      <c r="I36" s="175">
        <f>SUM(D36:H36)</f>
        <v>-19436797</v>
      </c>
    </row>
    <row r="37" spans="2:9" ht="12.75">
      <c r="B37" s="2" t="s">
        <v>235</v>
      </c>
      <c r="C37" s="2"/>
      <c r="D37" s="249">
        <f>SUM(D34:D36)</f>
        <v>0</v>
      </c>
      <c r="E37" s="176"/>
      <c r="F37" s="176">
        <f>SUM(F34:F36)</f>
        <v>0</v>
      </c>
      <c r="G37" s="176">
        <f>SUM(G34:G36)</f>
        <v>-13821</v>
      </c>
      <c r="H37" s="176">
        <f>SUM(H34:H36)</f>
        <v>-19436797</v>
      </c>
      <c r="I37" s="177">
        <f>SUM(I34:I36)</f>
        <v>-20331017</v>
      </c>
    </row>
    <row r="38" spans="2:9" ht="12.75">
      <c r="B38" s="2"/>
      <c r="C38" s="2"/>
      <c r="D38" s="178"/>
      <c r="E38" s="178"/>
      <c r="F38" s="178"/>
      <c r="G38" s="178"/>
      <c r="H38" s="178"/>
      <c r="I38" s="178"/>
    </row>
    <row r="39" spans="2:9" ht="13.5" thickBot="1">
      <c r="B39" s="2" t="s">
        <v>261</v>
      </c>
      <c r="C39" s="56"/>
      <c r="D39" s="179">
        <f aca="true" t="shared" si="1" ref="D39:I39">SUM(D32:D38)-D37</f>
        <v>23056291</v>
      </c>
      <c r="E39" s="179">
        <f t="shared" si="1"/>
        <v>-880399</v>
      </c>
      <c r="F39" s="179">
        <f t="shared" si="1"/>
        <v>8527123</v>
      </c>
      <c r="G39" s="179">
        <f t="shared" si="1"/>
        <v>57719</v>
      </c>
      <c r="H39" s="179">
        <f t="shared" si="1"/>
        <v>-36326</v>
      </c>
      <c r="I39" s="179">
        <f t="shared" si="1"/>
        <v>30724408</v>
      </c>
    </row>
    <row r="40" spans="2:9" ht="12.75">
      <c r="B40" s="88"/>
      <c r="C40" s="88"/>
      <c r="D40" s="136"/>
      <c r="E40" s="136"/>
      <c r="F40" s="88"/>
      <c r="G40" s="137"/>
      <c r="H40" s="88"/>
      <c r="I40" s="88"/>
    </row>
    <row r="41" spans="3:9" ht="12.75">
      <c r="C41" s="354"/>
      <c r="D41" s="354"/>
      <c r="E41" s="354"/>
      <c r="F41" s="354"/>
      <c r="G41" s="354"/>
      <c r="H41" s="354"/>
      <c r="I41" s="354"/>
    </row>
  </sheetData>
  <sheetProtection/>
  <mergeCells count="8">
    <mergeCell ref="C41:I41"/>
    <mergeCell ref="B1:I1"/>
    <mergeCell ref="B3:I3"/>
    <mergeCell ref="B2:I2"/>
    <mergeCell ref="F11:G11"/>
    <mergeCell ref="B8:I8"/>
    <mergeCell ref="B6:I6"/>
    <mergeCell ref="B7:I7"/>
  </mergeCells>
  <printOptions horizontalCentered="1"/>
  <pageMargins left="0.5118110236220472" right="0.2362204724409449" top="0.984251968503937" bottom="0.5118110236220472" header="0.5118110236220472" footer="0.5118110236220472"/>
  <pageSetup horizontalDpi="300" verticalDpi="300" orientation="landscape" paperSize="9" scale="84" r:id="rId2"/>
  <drawing r:id="rId1"/>
</worksheet>
</file>

<file path=xl/worksheets/sheet5.xml><?xml version="1.0" encoding="utf-8"?>
<worksheet xmlns="http://schemas.openxmlformats.org/spreadsheetml/2006/main" xmlns:r="http://schemas.openxmlformats.org/officeDocument/2006/relationships">
  <dimension ref="A1:I69"/>
  <sheetViews>
    <sheetView view="pageBreakPreview" zoomScale="86" zoomScaleSheetLayoutView="86" zoomScalePageLayoutView="0" workbookViewId="0" topLeftCell="B1">
      <selection activeCell="B33" sqref="B33"/>
    </sheetView>
  </sheetViews>
  <sheetFormatPr defaultColWidth="9.140625" defaultRowHeight="12.75"/>
  <cols>
    <col min="1" max="1" width="1.7109375" style="46" customWidth="1"/>
    <col min="2" max="2" width="2.7109375" style="46" customWidth="1"/>
    <col min="3" max="3" width="63.7109375" style="46" customWidth="1"/>
    <col min="4" max="4" width="17.7109375" style="46" customWidth="1"/>
    <col min="5" max="5" width="18.57421875" style="46" customWidth="1"/>
    <col min="6" max="7" width="5.140625" style="46" customWidth="1"/>
    <col min="8" max="8" width="9.140625" style="46" customWidth="1"/>
    <col min="9" max="9" width="27.421875" style="46" customWidth="1"/>
    <col min="10" max="16384" width="9.140625" style="46" customWidth="1"/>
  </cols>
  <sheetData>
    <row r="1" spans="2:5" ht="15.75">
      <c r="B1" s="346" t="s">
        <v>126</v>
      </c>
      <c r="C1" s="346"/>
      <c r="D1" s="346"/>
      <c r="E1" s="346"/>
    </row>
    <row r="2" spans="2:5" ht="12.75">
      <c r="B2" s="348" t="s">
        <v>125</v>
      </c>
      <c r="C2" s="348"/>
      <c r="D2" s="348"/>
      <c r="E2" s="348"/>
    </row>
    <row r="3" spans="2:5" ht="12.75">
      <c r="B3" s="352" t="s">
        <v>16</v>
      </c>
      <c r="C3" s="352"/>
      <c r="D3" s="352"/>
      <c r="E3" s="352"/>
    </row>
    <row r="4" spans="2:5" ht="12.75">
      <c r="B4" s="348"/>
      <c r="C4" s="348"/>
      <c r="D4" s="348"/>
      <c r="E4" s="348"/>
    </row>
    <row r="5" spans="2:5" ht="12.75">
      <c r="B5" s="348" t="s">
        <v>229</v>
      </c>
      <c r="C5" s="348"/>
      <c r="D5" s="348"/>
      <c r="E5" s="348"/>
    </row>
    <row r="6" spans="1:7" ht="12.75">
      <c r="A6" s="49"/>
      <c r="B6" s="345" t="s">
        <v>270</v>
      </c>
      <c r="C6" s="348"/>
      <c r="D6" s="348"/>
      <c r="E6" s="348"/>
      <c r="F6" s="49"/>
      <c r="G6" s="49"/>
    </row>
    <row r="7" spans="2:8" ht="12.75">
      <c r="B7" s="350" t="s">
        <v>17</v>
      </c>
      <c r="C7" s="350"/>
      <c r="D7" s="350"/>
      <c r="E7" s="350"/>
      <c r="F7" s="138"/>
      <c r="G7" s="138"/>
      <c r="H7" s="138"/>
    </row>
    <row r="8" spans="2:5" ht="12.75">
      <c r="B8" s="139"/>
      <c r="C8" s="139"/>
      <c r="D8" s="140"/>
      <c r="E8" s="139"/>
    </row>
    <row r="9" spans="2:5" ht="12.75">
      <c r="B9" s="53"/>
      <c r="C9" s="53"/>
      <c r="D9" s="53" t="s">
        <v>18</v>
      </c>
      <c r="E9" s="53" t="s">
        <v>19</v>
      </c>
    </row>
    <row r="10" spans="4:5" ht="12.75">
      <c r="D10" s="53" t="s">
        <v>20</v>
      </c>
      <c r="E10" s="53" t="s">
        <v>21</v>
      </c>
    </row>
    <row r="11" spans="4:5" ht="12.75">
      <c r="D11" s="53" t="s">
        <v>24</v>
      </c>
      <c r="E11" s="53" t="s">
        <v>25</v>
      </c>
    </row>
    <row r="12" spans="4:5" ht="12.75">
      <c r="D12" s="141">
        <f>'Consolidated IS'!G14</f>
        <v>41364</v>
      </c>
      <c r="E12" s="141">
        <f>'Consolidated IS'!H14</f>
        <v>40999</v>
      </c>
    </row>
    <row r="13" spans="4:5" ht="12.75">
      <c r="D13" s="142" t="s">
        <v>26</v>
      </c>
      <c r="E13" s="89" t="s">
        <v>26</v>
      </c>
    </row>
    <row r="14" spans="2:5" ht="12.75">
      <c r="B14" s="47" t="s">
        <v>165</v>
      </c>
      <c r="C14" s="47"/>
      <c r="D14" s="42"/>
      <c r="E14" s="42"/>
    </row>
    <row r="15" spans="3:5" ht="12.75">
      <c r="C15" s="283" t="s">
        <v>250</v>
      </c>
      <c r="D15" s="238">
        <f>'Consolidated IS'!G29</f>
        <v>1087103</v>
      </c>
      <c r="E15" s="238">
        <f>'Consolidated IS'!H29</f>
        <v>313979</v>
      </c>
    </row>
    <row r="16" spans="4:5" ht="12.75">
      <c r="D16" s="178"/>
      <c r="E16" s="178"/>
    </row>
    <row r="17" spans="2:5" ht="12.75">
      <c r="B17" s="71" t="s">
        <v>123</v>
      </c>
      <c r="D17" s="178"/>
      <c r="E17" s="178"/>
    </row>
    <row r="18" spans="3:9" ht="12.75">
      <c r="C18" s="2" t="s">
        <v>189</v>
      </c>
      <c r="D18" s="178">
        <v>1295579</v>
      </c>
      <c r="E18" s="178">
        <v>1262435</v>
      </c>
      <c r="I18" s="62"/>
    </row>
    <row r="19" spans="3:5" ht="12.75">
      <c r="C19" s="2" t="s">
        <v>120</v>
      </c>
      <c r="D19" s="178">
        <v>86287</v>
      </c>
      <c r="E19" s="178">
        <v>83246</v>
      </c>
    </row>
    <row r="20" spans="3:5" ht="12.75" hidden="1">
      <c r="C20" s="2" t="s">
        <v>177</v>
      </c>
      <c r="D20" s="178">
        <v>0</v>
      </c>
      <c r="E20" s="178">
        <v>0</v>
      </c>
    </row>
    <row r="21" spans="3:5" ht="12.75" hidden="1">
      <c r="C21" s="2" t="s">
        <v>264</v>
      </c>
      <c r="D21" s="178">
        <v>0</v>
      </c>
      <c r="E21" s="178">
        <v>0</v>
      </c>
    </row>
    <row r="22" spans="3:5" ht="12.75" hidden="1">
      <c r="C22" s="2" t="s">
        <v>262</v>
      </c>
      <c r="D22" s="178">
        <v>0</v>
      </c>
      <c r="E22" s="178">
        <v>0</v>
      </c>
    </row>
    <row r="23" spans="3:5" ht="12.75" hidden="1">
      <c r="C23" s="2" t="s">
        <v>252</v>
      </c>
      <c r="D23" s="178">
        <v>0</v>
      </c>
      <c r="E23" s="178">
        <v>0</v>
      </c>
    </row>
    <row r="24" spans="3:5" ht="12.75">
      <c r="C24" s="2" t="s">
        <v>256</v>
      </c>
      <c r="D24" s="178">
        <v>-115205</v>
      </c>
      <c r="E24" s="178">
        <v>-34471</v>
      </c>
    </row>
    <row r="25" spans="3:5" ht="12.75">
      <c r="C25" s="2" t="s">
        <v>36</v>
      </c>
      <c r="D25" s="174">
        <v>-58611</v>
      </c>
      <c r="E25" s="174">
        <v>-89271</v>
      </c>
    </row>
    <row r="26" spans="2:5" ht="12.75">
      <c r="B26" s="2" t="s">
        <v>296</v>
      </c>
      <c r="D26" s="178">
        <f>SUM(D15:D25)</f>
        <v>2295153</v>
      </c>
      <c r="E26" s="178">
        <f>SUM(E15:E25)</f>
        <v>1535918</v>
      </c>
    </row>
    <row r="27" spans="3:5" ht="12.75">
      <c r="C27" s="291"/>
      <c r="D27" s="178"/>
      <c r="E27" s="178"/>
    </row>
    <row r="28" spans="3:5" ht="12.75">
      <c r="C28" s="306" t="s">
        <v>298</v>
      </c>
      <c r="D28" s="184">
        <v>-728147</v>
      </c>
      <c r="E28" s="184">
        <v>93227</v>
      </c>
    </row>
    <row r="29" spans="3:5" ht="12.75">
      <c r="C29" s="307" t="s">
        <v>299</v>
      </c>
      <c r="D29" s="178">
        <f>-2659845-83219</f>
        <v>-2743064</v>
      </c>
      <c r="E29" s="178">
        <v>-1687596</v>
      </c>
    </row>
    <row r="30" spans="3:5" ht="12.75">
      <c r="C30" s="161" t="s">
        <v>300</v>
      </c>
      <c r="D30" s="174">
        <f>67867-17891</f>
        <v>49976</v>
      </c>
      <c r="E30" s="174">
        <v>526301</v>
      </c>
    </row>
    <row r="31" spans="2:5" ht="12.75">
      <c r="B31" s="2" t="s">
        <v>324</v>
      </c>
      <c r="C31" s="291"/>
      <c r="D31" s="178">
        <f>SUM(D26:D30)</f>
        <v>-1126082</v>
      </c>
      <c r="E31" s="201">
        <f>SUM(E26:E30)</f>
        <v>467850</v>
      </c>
    </row>
    <row r="32" spans="3:5" ht="12.75" hidden="1">
      <c r="C32" s="71" t="s">
        <v>149</v>
      </c>
      <c r="D32" s="178">
        <v>0</v>
      </c>
      <c r="E32" s="178">
        <v>0</v>
      </c>
    </row>
    <row r="33" spans="3:5" ht="12.75">
      <c r="C33" s="46" t="s">
        <v>37</v>
      </c>
      <c r="D33" s="178">
        <v>-12000</v>
      </c>
      <c r="E33" s="178">
        <v>-9000</v>
      </c>
    </row>
    <row r="34" spans="2:5" ht="12.75">
      <c r="B34" s="2" t="s">
        <v>297</v>
      </c>
      <c r="D34" s="185">
        <f>SUM(D31:D33)</f>
        <v>-1138082</v>
      </c>
      <c r="E34" s="239">
        <f>SUM(E31:E33)</f>
        <v>458850</v>
      </c>
    </row>
    <row r="35" spans="4:5" ht="12.75">
      <c r="D35" s="186"/>
      <c r="E35" s="186"/>
    </row>
    <row r="36" spans="2:5" ht="12.75">
      <c r="B36" s="47" t="s">
        <v>166</v>
      </c>
      <c r="D36" s="178"/>
      <c r="E36" s="178"/>
    </row>
    <row r="37" spans="3:5" ht="12.75">
      <c r="C37" s="46" t="s">
        <v>39</v>
      </c>
      <c r="D37" s="267">
        <v>-99404</v>
      </c>
      <c r="E37" s="240">
        <v>-547168</v>
      </c>
    </row>
    <row r="38" spans="3:5" ht="12.75">
      <c r="C38" s="46" t="s">
        <v>124</v>
      </c>
      <c r="D38" s="269">
        <v>58611</v>
      </c>
      <c r="E38" s="175">
        <f>-E25</f>
        <v>89271</v>
      </c>
    </row>
    <row r="39" spans="3:5" ht="12.75" hidden="1">
      <c r="C39" s="46" t="s">
        <v>141</v>
      </c>
      <c r="D39" s="269">
        <v>0</v>
      </c>
      <c r="E39" s="175">
        <v>0</v>
      </c>
    </row>
    <row r="40" spans="2:5" ht="12.75">
      <c r="B40" s="46" t="s">
        <v>236</v>
      </c>
      <c r="D40" s="178">
        <f>SUM(D37:D39)</f>
        <v>-40793</v>
      </c>
      <c r="E40" s="201">
        <f>SUM(E37:E39)</f>
        <v>-457897</v>
      </c>
    </row>
    <row r="41" spans="4:5" ht="12.75">
      <c r="D41" s="178"/>
      <c r="E41" s="178"/>
    </row>
    <row r="42" spans="2:5" ht="12.75">
      <c r="B42" s="47" t="s">
        <v>167</v>
      </c>
      <c r="D42" s="186"/>
      <c r="E42" s="186"/>
    </row>
    <row r="43" spans="3:5" ht="12.75">
      <c r="C43" s="46" t="s">
        <v>38</v>
      </c>
      <c r="D43" s="267">
        <v>-86287</v>
      </c>
      <c r="E43" s="240">
        <f>-E19</f>
        <v>-83246</v>
      </c>
    </row>
    <row r="44" spans="3:5" ht="12.75" hidden="1">
      <c r="C44" s="46" t="s">
        <v>60</v>
      </c>
      <c r="D44" s="268"/>
      <c r="E44" s="241">
        <v>0</v>
      </c>
    </row>
    <row r="45" spans="3:5" ht="12.75" hidden="1">
      <c r="C45" s="46" t="s">
        <v>163</v>
      </c>
      <c r="D45" s="268"/>
      <c r="E45" s="241">
        <v>0</v>
      </c>
    </row>
    <row r="46" spans="3:5" ht="12.75">
      <c r="C46" s="2" t="s">
        <v>260</v>
      </c>
      <c r="D46" s="268">
        <v>-93897</v>
      </c>
      <c r="E46" s="241">
        <v>0</v>
      </c>
    </row>
    <row r="47" spans="3:5" ht="12.75">
      <c r="C47" s="46" t="s">
        <v>5</v>
      </c>
      <c r="D47" s="268">
        <v>0</v>
      </c>
      <c r="E47" s="241">
        <v>-78400</v>
      </c>
    </row>
    <row r="48" spans="3:5" ht="12.75" hidden="1">
      <c r="C48" s="2" t="s">
        <v>182</v>
      </c>
      <c r="D48" s="268"/>
      <c r="E48" s="241"/>
    </row>
    <row r="49" spans="3:5" ht="12.75">
      <c r="C49" s="46" t="s">
        <v>4</v>
      </c>
      <c r="D49" s="269">
        <v>-993854</v>
      </c>
      <c r="E49" s="175">
        <v>-992670</v>
      </c>
    </row>
    <row r="50" spans="2:5" ht="12.75">
      <c r="B50" s="46" t="s">
        <v>185</v>
      </c>
      <c r="D50" s="178">
        <f>SUM(D43:D49)</f>
        <v>-1174038</v>
      </c>
      <c r="E50" s="178">
        <f>SUM(E43:E49)</f>
        <v>-1154316</v>
      </c>
    </row>
    <row r="51" spans="4:5" ht="12.75">
      <c r="D51" s="178"/>
      <c r="E51" s="201"/>
    </row>
    <row r="52" spans="2:5" ht="12.75">
      <c r="B52" s="2" t="s">
        <v>168</v>
      </c>
      <c r="D52" s="178">
        <v>166497</v>
      </c>
      <c r="E52" s="178">
        <v>-25256</v>
      </c>
    </row>
    <row r="53" spans="4:9" ht="12.75">
      <c r="D53" s="174"/>
      <c r="E53" s="202"/>
      <c r="I53" s="62"/>
    </row>
    <row r="54" spans="2:5" ht="12.75">
      <c r="B54" s="2" t="s">
        <v>265</v>
      </c>
      <c r="C54" s="2"/>
      <c r="D54" s="178">
        <f>D34+D40+D50+D52</f>
        <v>-2186416</v>
      </c>
      <c r="E54" s="178">
        <f>E34+E40+E50+E52</f>
        <v>-1178619</v>
      </c>
    </row>
    <row r="55" spans="2:5" ht="12.75">
      <c r="B55" s="2"/>
      <c r="C55" s="2"/>
      <c r="D55" s="178"/>
      <c r="E55" s="178"/>
    </row>
    <row r="56" spans="2:5" ht="12.75">
      <c r="B56" s="2" t="s">
        <v>40</v>
      </c>
      <c r="C56" s="2"/>
      <c r="D56" s="201">
        <f>11752003</f>
        <v>11752003</v>
      </c>
      <c r="E56" s="201">
        <v>15930534</v>
      </c>
    </row>
    <row r="57" spans="2:5" ht="12.75">
      <c r="B57" s="2"/>
      <c r="C57" s="2"/>
      <c r="D57" s="178"/>
      <c r="E57" s="178"/>
    </row>
    <row r="58" spans="2:5" ht="13.5" thickBot="1">
      <c r="B58" s="2" t="s">
        <v>41</v>
      </c>
      <c r="C58" s="2"/>
      <c r="D58" s="209">
        <f>SUM(D54:D57)</f>
        <v>9565587</v>
      </c>
      <c r="E58" s="242">
        <f>SUM(E54:E57)</f>
        <v>14751915</v>
      </c>
    </row>
    <row r="59" spans="2:5" ht="13.5" thickTop="1">
      <c r="B59" s="47"/>
      <c r="D59" s="186"/>
      <c r="E59" s="186"/>
    </row>
    <row r="60" spans="2:5" ht="12.75">
      <c r="B60" s="143" t="s">
        <v>42</v>
      </c>
      <c r="D60" s="281"/>
      <c r="E60" s="186"/>
    </row>
    <row r="61" spans="2:5" ht="12.75">
      <c r="B61" s="2" t="s">
        <v>164</v>
      </c>
      <c r="D61" s="282">
        <f>149020.85+6589458.94+317.16</f>
        <v>6738796.95</v>
      </c>
      <c r="E61" s="178">
        <v>11802695</v>
      </c>
    </row>
    <row r="62" spans="2:5" ht="12.75">
      <c r="B62" s="46" t="s">
        <v>32</v>
      </c>
      <c r="D62" s="166">
        <f>D63-D61</f>
        <v>2826790.05</v>
      </c>
      <c r="E62" s="178">
        <f>E63-E61</f>
        <v>2949220</v>
      </c>
    </row>
    <row r="63" spans="4:5" ht="13.5" thickBot="1">
      <c r="D63" s="209">
        <f>'Balance Sheet'!C24</f>
        <v>9565587</v>
      </c>
      <c r="E63" s="242">
        <f>E58</f>
        <v>14751915</v>
      </c>
    </row>
    <row r="64" spans="2:5" s="110" customFormat="1" ht="13.5" thickTop="1">
      <c r="B64" s="355"/>
      <c r="C64" s="356"/>
      <c r="D64" s="356"/>
      <c r="E64" s="356"/>
    </row>
    <row r="65" spans="2:5" ht="25.5" customHeight="1">
      <c r="B65" s="110"/>
      <c r="C65" s="110"/>
      <c r="D65" s="41"/>
      <c r="E65" s="41"/>
    </row>
    <row r="66" spans="4:5" ht="12.75">
      <c r="D66" s="42"/>
      <c r="E66" s="42"/>
    </row>
    <row r="67" ht="12.75">
      <c r="D67" s="144"/>
    </row>
    <row r="69" ht="12.75">
      <c r="D69" s="145"/>
    </row>
  </sheetData>
  <sheetProtection/>
  <mergeCells count="8">
    <mergeCell ref="B5:E5"/>
    <mergeCell ref="B7:E7"/>
    <mergeCell ref="B64:E64"/>
    <mergeCell ref="B1:E1"/>
    <mergeCell ref="B3:E3"/>
    <mergeCell ref="B4:E4"/>
    <mergeCell ref="B6:E6"/>
    <mergeCell ref="B2:E2"/>
  </mergeCells>
  <printOptions horizontalCentered="1"/>
  <pageMargins left="0.75" right="0.25" top="0.75" bottom="0.5" header="0.5" footer="0.5"/>
  <pageSetup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dimension ref="A1:N161"/>
  <sheetViews>
    <sheetView showGridLines="0" view="pageBreakPreview" zoomScaleSheetLayoutView="100" zoomScalePageLayoutView="0" workbookViewId="0" topLeftCell="A82">
      <selection activeCell="G23" sqref="G23"/>
    </sheetView>
  </sheetViews>
  <sheetFormatPr defaultColWidth="9.140625" defaultRowHeight="12.75" customHeight="1"/>
  <cols>
    <col min="1" max="1" width="4.7109375" style="52" customWidth="1"/>
    <col min="2" max="2" width="3.8515625" style="46" customWidth="1"/>
    <col min="3" max="3" width="10.28125" style="46" customWidth="1"/>
    <col min="4" max="4" width="10.57421875" style="46" customWidth="1"/>
    <col min="5" max="7" width="15.7109375" style="46" customWidth="1"/>
    <col min="8" max="8" width="1.8515625" style="46" customWidth="1"/>
    <col min="9" max="9" width="15.7109375" style="46" customWidth="1"/>
    <col min="10" max="10" width="1.8515625" style="46" customWidth="1"/>
    <col min="11" max="11" width="15.7109375" style="46" customWidth="1"/>
    <col min="12" max="12" width="1.7109375" style="46" customWidth="1"/>
    <col min="13" max="13" width="17.7109375" style="46" customWidth="1"/>
    <col min="14" max="16384" width="9.140625" style="46" customWidth="1"/>
  </cols>
  <sheetData>
    <row r="1" spans="1:11" ht="15.75">
      <c r="A1" s="344" t="s">
        <v>126</v>
      </c>
      <c r="B1" s="344"/>
      <c r="C1" s="344"/>
      <c r="D1" s="344"/>
      <c r="E1" s="344"/>
      <c r="F1" s="344"/>
      <c r="G1" s="344"/>
      <c r="H1" s="344"/>
      <c r="I1" s="344"/>
      <c r="J1" s="344"/>
      <c r="K1" s="344"/>
    </row>
    <row r="2" spans="1:11" ht="12.75" customHeight="1">
      <c r="A2" s="345" t="s">
        <v>125</v>
      </c>
      <c r="B2" s="345"/>
      <c r="C2" s="345"/>
      <c r="D2" s="345"/>
      <c r="E2" s="345"/>
      <c r="F2" s="345"/>
      <c r="G2" s="345"/>
      <c r="H2" s="345"/>
      <c r="I2" s="345"/>
      <c r="J2" s="345"/>
      <c r="K2" s="345"/>
    </row>
    <row r="3" spans="1:11" ht="12.75" customHeight="1">
      <c r="A3" s="343" t="s">
        <v>16</v>
      </c>
      <c r="B3" s="343"/>
      <c r="C3" s="343"/>
      <c r="D3" s="343"/>
      <c r="E3" s="343"/>
      <c r="F3" s="343"/>
      <c r="G3" s="343"/>
      <c r="H3" s="343"/>
      <c r="I3" s="343"/>
      <c r="J3" s="343"/>
      <c r="K3" s="343"/>
    </row>
    <row r="4" spans="1:11" ht="12.75" customHeight="1">
      <c r="A4" s="146"/>
      <c r="B4" s="146"/>
      <c r="C4" s="146"/>
      <c r="D4" s="146"/>
      <c r="E4" s="146"/>
      <c r="F4" s="146"/>
      <c r="G4" s="146"/>
      <c r="H4" s="146"/>
      <c r="I4" s="146"/>
      <c r="J4" s="146"/>
      <c r="K4" s="146"/>
    </row>
    <row r="5" spans="1:11" s="2" customFormat="1" ht="12.75" customHeight="1">
      <c r="A5" s="345" t="s">
        <v>274</v>
      </c>
      <c r="B5" s="345"/>
      <c r="C5" s="345"/>
      <c r="D5" s="345"/>
      <c r="E5" s="345"/>
      <c r="F5" s="345"/>
      <c r="G5" s="345"/>
      <c r="H5" s="345"/>
      <c r="I5" s="345"/>
      <c r="J5" s="345"/>
      <c r="K5" s="345"/>
    </row>
    <row r="6" spans="1:11" s="2" customFormat="1" ht="12.75" customHeight="1">
      <c r="A6" s="1"/>
      <c r="B6" s="1"/>
      <c r="C6" s="1"/>
      <c r="D6" s="1"/>
      <c r="E6" s="1"/>
      <c r="F6" s="1"/>
      <c r="G6" s="1"/>
      <c r="H6" s="1"/>
      <c r="I6" s="1"/>
      <c r="J6" s="1"/>
      <c r="K6" s="1"/>
    </row>
    <row r="7" spans="1:11" ht="12.75" customHeight="1">
      <c r="A7" s="22" t="s">
        <v>47</v>
      </c>
      <c r="B7" s="4" t="s">
        <v>48</v>
      </c>
      <c r="C7" s="5"/>
      <c r="D7" s="5"/>
      <c r="E7" s="5"/>
      <c r="F7" s="5"/>
      <c r="G7" s="5"/>
      <c r="H7" s="5"/>
      <c r="I7" s="5"/>
      <c r="J7" s="5"/>
      <c r="K7" s="5"/>
    </row>
    <row r="8" spans="1:11" ht="12.75" customHeight="1">
      <c r="A8" s="8"/>
      <c r="B8" s="5"/>
      <c r="C8" s="5"/>
      <c r="D8" s="5"/>
      <c r="E8" s="5"/>
      <c r="F8" s="5"/>
      <c r="G8" s="5"/>
      <c r="H8" s="5"/>
      <c r="I8" s="5"/>
      <c r="J8" s="5"/>
      <c r="K8" s="5"/>
    </row>
    <row r="9" spans="1:11" ht="12.75" customHeight="1">
      <c r="A9" s="22" t="s">
        <v>49</v>
      </c>
      <c r="B9" s="4" t="s">
        <v>12</v>
      </c>
      <c r="C9" s="5"/>
      <c r="D9" s="5"/>
      <c r="E9" s="5"/>
      <c r="F9" s="5"/>
      <c r="G9" s="5"/>
      <c r="H9" s="5"/>
      <c r="I9" s="5"/>
      <c r="J9" s="5"/>
      <c r="K9" s="5"/>
    </row>
    <row r="10" spans="1:11" ht="12.75" customHeight="1">
      <c r="A10" s="22"/>
      <c r="B10" s="361" t="s">
        <v>275</v>
      </c>
      <c r="C10" s="361"/>
      <c r="D10" s="361"/>
      <c r="E10" s="361"/>
      <c r="F10" s="361"/>
      <c r="G10" s="361"/>
      <c r="H10" s="361"/>
      <c r="I10" s="361"/>
      <c r="J10" s="361"/>
      <c r="K10" s="361"/>
    </row>
    <row r="11" spans="1:11" ht="12.75" customHeight="1">
      <c r="A11" s="22"/>
      <c r="B11" s="361"/>
      <c r="C11" s="361"/>
      <c r="D11" s="361"/>
      <c r="E11" s="361"/>
      <c r="F11" s="361"/>
      <c r="G11" s="361"/>
      <c r="H11" s="361"/>
      <c r="I11" s="361"/>
      <c r="J11" s="361"/>
      <c r="K11" s="361"/>
    </row>
    <row r="12" spans="1:11" ht="12.75" customHeight="1">
      <c r="A12" s="22"/>
      <c r="B12" s="361"/>
      <c r="C12" s="361"/>
      <c r="D12" s="361"/>
      <c r="E12" s="361"/>
      <c r="F12" s="361"/>
      <c r="G12" s="361"/>
      <c r="H12" s="361"/>
      <c r="I12" s="361"/>
      <c r="J12" s="361"/>
      <c r="K12" s="361"/>
    </row>
    <row r="13" spans="1:11" ht="12.75" customHeight="1">
      <c r="A13" s="22"/>
      <c r="B13" s="361"/>
      <c r="C13" s="361"/>
      <c r="D13" s="361"/>
      <c r="E13" s="361"/>
      <c r="F13" s="361"/>
      <c r="G13" s="361"/>
      <c r="H13" s="361"/>
      <c r="I13" s="361"/>
      <c r="J13" s="361"/>
      <c r="K13" s="361"/>
    </row>
    <row r="14" spans="1:11" ht="12.75" customHeight="1">
      <c r="A14" s="22"/>
      <c r="B14" s="361"/>
      <c r="C14" s="361"/>
      <c r="D14" s="361"/>
      <c r="E14" s="361"/>
      <c r="F14" s="361"/>
      <c r="G14" s="361"/>
      <c r="H14" s="361"/>
      <c r="I14" s="361"/>
      <c r="J14" s="361"/>
      <c r="K14" s="361"/>
    </row>
    <row r="15" spans="1:11" ht="12.75" customHeight="1">
      <c r="A15" s="22"/>
      <c r="B15" s="305"/>
      <c r="C15" s="305"/>
      <c r="D15" s="305"/>
      <c r="E15" s="305"/>
      <c r="F15" s="305"/>
      <c r="G15" s="305"/>
      <c r="H15" s="305"/>
      <c r="I15" s="305"/>
      <c r="J15" s="305"/>
      <c r="K15" s="305"/>
    </row>
    <row r="16" spans="1:11" ht="12.75" customHeight="1">
      <c r="A16" s="22"/>
      <c r="B16" s="362" t="s">
        <v>302</v>
      </c>
      <c r="C16" s="362"/>
      <c r="D16" s="362"/>
      <c r="E16" s="362"/>
      <c r="F16" s="362"/>
      <c r="G16" s="362"/>
      <c r="H16" s="362"/>
      <c r="I16" s="362"/>
      <c r="J16" s="362"/>
      <c r="K16" s="362"/>
    </row>
    <row r="17" spans="1:11" ht="12.75" customHeight="1">
      <c r="A17" s="22"/>
      <c r="B17" s="362"/>
      <c r="C17" s="362"/>
      <c r="D17" s="362"/>
      <c r="E17" s="362"/>
      <c r="F17" s="362"/>
      <c r="G17" s="362"/>
      <c r="H17" s="362"/>
      <c r="I17" s="362"/>
      <c r="J17" s="362"/>
      <c r="K17" s="362"/>
    </row>
    <row r="18" spans="1:11" ht="12.75" customHeight="1">
      <c r="A18" s="22"/>
      <c r="B18" s="362"/>
      <c r="C18" s="362"/>
      <c r="D18" s="362"/>
      <c r="E18" s="362"/>
      <c r="F18" s="362"/>
      <c r="G18" s="362"/>
      <c r="H18" s="362"/>
      <c r="I18" s="362"/>
      <c r="J18" s="362"/>
      <c r="K18" s="362"/>
    </row>
    <row r="19" spans="1:11" ht="12.75" customHeight="1">
      <c r="A19" s="22"/>
      <c r="B19" s="331"/>
      <c r="C19" s="331"/>
      <c r="D19" s="331"/>
      <c r="E19" s="331"/>
      <c r="F19" s="331"/>
      <c r="G19" s="331"/>
      <c r="H19" s="331"/>
      <c r="I19" s="331"/>
      <c r="J19" s="331"/>
      <c r="K19" s="331"/>
    </row>
    <row r="20" spans="1:11" ht="12.75" customHeight="1">
      <c r="A20" s="22"/>
      <c r="B20" s="363" t="s">
        <v>303</v>
      </c>
      <c r="C20" s="364"/>
      <c r="D20" s="364"/>
      <c r="E20" s="364"/>
      <c r="F20" s="364"/>
      <c r="G20" s="364"/>
      <c r="H20" s="364"/>
      <c r="I20" s="364"/>
      <c r="J20" s="364"/>
      <c r="K20" s="364"/>
    </row>
    <row r="21" spans="1:11" ht="12.75" customHeight="1">
      <c r="A21" s="22"/>
      <c r="B21" s="364"/>
      <c r="C21" s="364"/>
      <c r="D21" s="364"/>
      <c r="E21" s="364"/>
      <c r="F21" s="364"/>
      <c r="G21" s="364"/>
      <c r="H21" s="364"/>
      <c r="I21" s="364"/>
      <c r="J21" s="364"/>
      <c r="K21" s="364"/>
    </row>
    <row r="22" spans="1:11" ht="12.75" customHeight="1">
      <c r="A22" s="8"/>
      <c r="B22" s="194"/>
      <c r="C22" s="194"/>
      <c r="D22" s="194"/>
      <c r="E22" s="194"/>
      <c r="F22" s="194"/>
      <c r="G22" s="194"/>
      <c r="H22" s="194"/>
      <c r="I22" s="194"/>
      <c r="J22" s="194"/>
      <c r="K22" s="194"/>
    </row>
    <row r="23" spans="1:11" ht="12.75" customHeight="1">
      <c r="A23" s="22" t="s">
        <v>50</v>
      </c>
      <c r="B23" s="4" t="s">
        <v>52</v>
      </c>
      <c r="C23" s="5"/>
      <c r="D23" s="5"/>
      <c r="E23" s="5"/>
      <c r="F23" s="5"/>
      <c r="G23" s="5"/>
      <c r="H23" s="5"/>
      <c r="I23" s="5"/>
      <c r="J23" s="5"/>
      <c r="K23" s="5"/>
    </row>
    <row r="24" spans="1:11" ht="12.75" customHeight="1">
      <c r="A24" s="8"/>
      <c r="B24" s="5" t="s">
        <v>13</v>
      </c>
      <c r="C24" s="5"/>
      <c r="D24" s="5"/>
      <c r="E24" s="5"/>
      <c r="F24" s="5"/>
      <c r="G24" s="5"/>
      <c r="H24" s="5"/>
      <c r="I24" s="5"/>
      <c r="J24" s="5"/>
      <c r="K24" s="5"/>
    </row>
    <row r="25" spans="1:11" ht="12.75" customHeight="1">
      <c r="A25" s="8"/>
      <c r="B25" s="5"/>
      <c r="C25" s="5"/>
      <c r="D25" s="5"/>
      <c r="E25" s="5"/>
      <c r="F25" s="5"/>
      <c r="G25" s="5"/>
      <c r="H25" s="5"/>
      <c r="I25" s="5"/>
      <c r="J25" s="5"/>
      <c r="K25" s="5"/>
    </row>
    <row r="26" spans="1:11" s="291" customFormat="1" ht="12.75" customHeight="1">
      <c r="A26" s="218" t="s">
        <v>51</v>
      </c>
      <c r="B26" s="213" t="s">
        <v>54</v>
      </c>
      <c r="C26" s="214"/>
      <c r="D26" s="214"/>
      <c r="E26" s="214"/>
      <c r="F26" s="214"/>
      <c r="G26" s="214"/>
      <c r="H26" s="214"/>
      <c r="I26" s="214"/>
      <c r="J26" s="214"/>
      <c r="K26" s="214"/>
    </row>
    <row r="27" spans="1:11" s="291" customFormat="1" ht="12.75" customHeight="1">
      <c r="A27" s="215"/>
      <c r="B27" s="357" t="s">
        <v>276</v>
      </c>
      <c r="C27" s="357"/>
      <c r="D27" s="357"/>
      <c r="E27" s="357"/>
      <c r="F27" s="357"/>
      <c r="G27" s="357"/>
      <c r="H27" s="357"/>
      <c r="I27" s="357"/>
      <c r="J27" s="357"/>
      <c r="K27" s="357"/>
    </row>
    <row r="28" spans="1:11" s="291" customFormat="1" ht="12.75" customHeight="1">
      <c r="A28" s="215"/>
      <c r="B28" s="357"/>
      <c r="C28" s="357"/>
      <c r="D28" s="357"/>
      <c r="E28" s="357"/>
      <c r="F28" s="357"/>
      <c r="G28" s="357"/>
      <c r="H28" s="357"/>
      <c r="I28" s="357"/>
      <c r="J28" s="357"/>
      <c r="K28" s="357"/>
    </row>
    <row r="29" spans="1:11" s="291" customFormat="1" ht="12.75" customHeight="1">
      <c r="A29" s="215"/>
      <c r="B29" s="214"/>
      <c r="C29" s="214"/>
      <c r="D29" s="214"/>
      <c r="E29" s="214"/>
      <c r="F29" s="214"/>
      <c r="G29" s="214"/>
      <c r="H29" s="214"/>
      <c r="I29" s="214"/>
      <c r="J29" s="214"/>
      <c r="K29" s="214"/>
    </row>
    <row r="30" spans="1:11" s="291" customFormat="1" ht="12.75" customHeight="1">
      <c r="A30" s="218" t="s">
        <v>53</v>
      </c>
      <c r="B30" s="213" t="s">
        <v>56</v>
      </c>
      <c r="C30" s="214"/>
      <c r="D30" s="214"/>
      <c r="E30" s="214"/>
      <c r="F30" s="214"/>
      <c r="G30" s="214"/>
      <c r="H30" s="214"/>
      <c r="I30" s="214"/>
      <c r="J30" s="214"/>
      <c r="K30" s="214"/>
    </row>
    <row r="31" spans="1:11" s="291" customFormat="1" ht="12.75" customHeight="1">
      <c r="A31" s="215"/>
      <c r="B31" s="357" t="s">
        <v>309</v>
      </c>
      <c r="C31" s="357"/>
      <c r="D31" s="357"/>
      <c r="E31" s="357"/>
      <c r="F31" s="357"/>
      <c r="G31" s="357"/>
      <c r="H31" s="357"/>
      <c r="I31" s="357"/>
      <c r="J31" s="357"/>
      <c r="K31" s="357"/>
    </row>
    <row r="32" spans="1:11" s="291" customFormat="1" ht="12.75" customHeight="1">
      <c r="A32" s="215"/>
      <c r="B32" s="357"/>
      <c r="C32" s="357"/>
      <c r="D32" s="357"/>
      <c r="E32" s="357"/>
      <c r="F32" s="357"/>
      <c r="G32" s="357"/>
      <c r="H32" s="357"/>
      <c r="I32" s="357"/>
      <c r="J32" s="357"/>
      <c r="K32" s="357"/>
    </row>
    <row r="33" spans="1:11" s="291" customFormat="1" ht="12.75" customHeight="1">
      <c r="A33" s="215"/>
      <c r="B33" s="191"/>
      <c r="C33" s="191"/>
      <c r="D33" s="191"/>
      <c r="E33" s="191"/>
      <c r="F33" s="191"/>
      <c r="G33" s="191"/>
      <c r="H33" s="191"/>
      <c r="I33" s="191"/>
      <c r="J33" s="191"/>
      <c r="K33" s="191"/>
    </row>
    <row r="34" spans="1:11" s="291" customFormat="1" ht="12.75" customHeight="1">
      <c r="A34" s="218" t="s">
        <v>55</v>
      </c>
      <c r="B34" s="298" t="s">
        <v>58</v>
      </c>
      <c r="C34" s="214"/>
      <c r="D34" s="214"/>
      <c r="E34" s="214"/>
      <c r="F34" s="214"/>
      <c r="G34" s="214"/>
      <c r="H34" s="214"/>
      <c r="I34" s="214"/>
      <c r="J34" s="214"/>
      <c r="K34" s="214"/>
    </row>
    <row r="35" spans="1:11" s="300" customFormat="1" ht="12.75" customHeight="1">
      <c r="A35" s="218"/>
      <c r="B35" s="357" t="s">
        <v>313</v>
      </c>
      <c r="C35" s="357"/>
      <c r="D35" s="357"/>
      <c r="E35" s="357"/>
      <c r="F35" s="357"/>
      <c r="G35" s="357"/>
      <c r="H35" s="357"/>
      <c r="I35" s="357"/>
      <c r="J35" s="357"/>
      <c r="K35" s="357"/>
    </row>
    <row r="36" spans="1:11" s="300" customFormat="1" ht="12.75" customHeight="1">
      <c r="A36" s="218"/>
      <c r="B36" s="357"/>
      <c r="C36" s="357"/>
      <c r="D36" s="357"/>
      <c r="E36" s="357"/>
      <c r="F36" s="357"/>
      <c r="G36" s="357"/>
      <c r="H36" s="357"/>
      <c r="I36" s="357"/>
      <c r="J36" s="357"/>
      <c r="K36" s="357"/>
    </row>
    <row r="37" spans="1:11" s="300" customFormat="1" ht="12.75" customHeight="1">
      <c r="A37" s="218"/>
      <c r="B37" s="191"/>
      <c r="C37" s="191"/>
      <c r="D37" s="191"/>
      <c r="E37" s="191"/>
      <c r="F37" s="191"/>
      <c r="G37" s="191"/>
      <c r="H37" s="191"/>
      <c r="I37" s="191"/>
      <c r="J37" s="191"/>
      <c r="K37" s="191"/>
    </row>
    <row r="38" spans="1:11" s="300" customFormat="1" ht="12.75" customHeight="1">
      <c r="A38" s="218"/>
      <c r="B38" s="371" t="s">
        <v>318</v>
      </c>
      <c r="C38" s="372"/>
      <c r="D38" s="372"/>
      <c r="E38" s="372"/>
      <c r="F38" s="372"/>
      <c r="G38" s="372"/>
      <c r="H38" s="372"/>
      <c r="I38" s="372"/>
      <c r="J38" s="372"/>
      <c r="K38" s="372"/>
    </row>
    <row r="39" spans="1:11" s="147" customFormat="1" ht="12.75" customHeight="1">
      <c r="A39" s="22"/>
      <c r="C39" s="148"/>
      <c r="D39" s="148"/>
      <c r="E39" s="148"/>
      <c r="F39" s="148"/>
      <c r="G39" s="148"/>
      <c r="H39" s="148"/>
      <c r="I39" s="148"/>
      <c r="J39" s="148"/>
      <c r="K39" s="148"/>
    </row>
    <row r="40" spans="1:11" s="147" customFormat="1" ht="12.75" customHeight="1">
      <c r="A40" s="22"/>
      <c r="C40" s="337"/>
      <c r="D40" s="337"/>
      <c r="E40" s="337"/>
      <c r="F40" s="337"/>
      <c r="G40" s="337"/>
      <c r="H40" s="337"/>
      <c r="I40" s="377" t="s">
        <v>314</v>
      </c>
      <c r="J40" s="337"/>
      <c r="K40" s="378" t="s">
        <v>312</v>
      </c>
    </row>
    <row r="41" spans="1:11" s="147" customFormat="1" ht="12.75" customHeight="1">
      <c r="A41" s="22"/>
      <c r="B41" s="337"/>
      <c r="C41" s="337"/>
      <c r="D41" s="337"/>
      <c r="E41" s="337"/>
      <c r="F41" s="337"/>
      <c r="G41" s="337"/>
      <c r="H41" s="337"/>
      <c r="I41" s="377"/>
      <c r="J41" s="337"/>
      <c r="K41" s="378"/>
    </row>
    <row r="42" spans="1:11" s="147" customFormat="1" ht="12.75" customHeight="1">
      <c r="A42" s="22"/>
      <c r="B42" s="148"/>
      <c r="C42" s="148"/>
      <c r="D42" s="148"/>
      <c r="E42" s="148"/>
      <c r="F42" s="148"/>
      <c r="G42" s="148"/>
      <c r="H42" s="148"/>
      <c r="I42" s="148"/>
      <c r="J42" s="148"/>
      <c r="K42" s="336" t="s">
        <v>26</v>
      </c>
    </row>
    <row r="43" spans="1:11" s="147" customFormat="1" ht="12.75" customHeight="1">
      <c r="A43" s="22"/>
      <c r="B43" s="148"/>
      <c r="C43" s="148"/>
      <c r="D43" s="148"/>
      <c r="E43" s="148"/>
      <c r="F43" s="148"/>
      <c r="G43" s="148"/>
      <c r="H43" s="148"/>
      <c r="I43" s="148"/>
      <c r="J43" s="148"/>
      <c r="K43" s="148"/>
    </row>
    <row r="44" spans="1:11" s="147" customFormat="1" ht="12.75" customHeight="1">
      <c r="A44" s="22"/>
      <c r="B44" s="2" t="s">
        <v>315</v>
      </c>
      <c r="C44" s="148"/>
      <c r="D44" s="148"/>
      <c r="E44" s="148"/>
      <c r="F44" s="148"/>
      <c r="G44" s="148"/>
      <c r="H44" s="148"/>
      <c r="I44" s="338">
        <v>7126800</v>
      </c>
      <c r="J44" s="338"/>
      <c r="K44" s="338">
        <v>880399</v>
      </c>
    </row>
    <row r="45" spans="1:11" s="147" customFormat="1" ht="12.75" customHeight="1">
      <c r="A45" s="22"/>
      <c r="B45" s="371" t="s">
        <v>317</v>
      </c>
      <c r="C45" s="372"/>
      <c r="D45" s="372"/>
      <c r="E45" s="372"/>
      <c r="F45" s="372"/>
      <c r="G45" s="148"/>
      <c r="H45" s="148"/>
      <c r="I45" s="338">
        <v>1030500</v>
      </c>
      <c r="J45" s="338"/>
      <c r="K45" s="338">
        <v>93898</v>
      </c>
    </row>
    <row r="46" spans="1:11" s="147" customFormat="1" ht="12.75" customHeight="1" thickBot="1">
      <c r="A46" s="22"/>
      <c r="B46" s="371" t="s">
        <v>316</v>
      </c>
      <c r="C46" s="372"/>
      <c r="D46" s="372"/>
      <c r="E46" s="372"/>
      <c r="F46" s="372"/>
      <c r="G46" s="372"/>
      <c r="H46" s="148"/>
      <c r="I46" s="339">
        <f>I44+I45</f>
        <v>8157300</v>
      </c>
      <c r="J46" s="338"/>
      <c r="K46" s="339">
        <f>K44+K45</f>
        <v>974297</v>
      </c>
    </row>
    <row r="47" spans="1:11" s="147" customFormat="1" ht="12.75" customHeight="1">
      <c r="A47" s="22"/>
      <c r="C47" s="148"/>
      <c r="D47" s="148"/>
      <c r="E47" s="148"/>
      <c r="F47" s="148"/>
      <c r="G47" s="148"/>
      <c r="H47" s="148"/>
      <c r="I47" s="148"/>
      <c r="J47" s="148"/>
      <c r="K47" s="148"/>
    </row>
    <row r="48" spans="1:11" ht="12.75" customHeight="1">
      <c r="A48" s="22" t="s">
        <v>57</v>
      </c>
      <c r="B48" s="4" t="s">
        <v>60</v>
      </c>
      <c r="C48" s="5"/>
      <c r="D48" s="5"/>
      <c r="E48" s="5"/>
      <c r="F48" s="5"/>
      <c r="G48" s="5"/>
      <c r="H48" s="5"/>
      <c r="I48" s="5"/>
      <c r="J48" s="5"/>
      <c r="K48" s="5"/>
    </row>
    <row r="49" spans="1:11" s="147" customFormat="1" ht="12.75" customHeight="1">
      <c r="A49" s="22"/>
      <c r="B49" s="370" t="s">
        <v>174</v>
      </c>
      <c r="C49" s="370"/>
      <c r="D49" s="370"/>
      <c r="E49" s="370"/>
      <c r="F49" s="370"/>
      <c r="G49" s="370"/>
      <c r="H49" s="370"/>
      <c r="I49" s="370"/>
      <c r="J49" s="370"/>
      <c r="K49" s="370"/>
    </row>
    <row r="50" spans="1:11" ht="12.75">
      <c r="A50" s="22"/>
      <c r="B50" s="7"/>
      <c r="C50" s="7"/>
      <c r="D50" s="7"/>
      <c r="E50" s="7"/>
      <c r="F50" s="7"/>
      <c r="G50" s="7"/>
      <c r="H50" s="7"/>
      <c r="I50" s="7"/>
      <c r="J50" s="7"/>
      <c r="K50" s="7"/>
    </row>
    <row r="51" spans="1:11" ht="12.75" customHeight="1">
      <c r="A51" s="22" t="s">
        <v>59</v>
      </c>
      <c r="B51" s="4" t="s">
        <v>15</v>
      </c>
      <c r="C51" s="5"/>
      <c r="D51" s="5"/>
      <c r="E51" s="5"/>
      <c r="F51" s="5"/>
      <c r="G51" s="5"/>
      <c r="H51" s="5"/>
      <c r="I51" s="5"/>
      <c r="J51" s="5"/>
      <c r="K51" s="5"/>
    </row>
    <row r="52" spans="1:11" s="291" customFormat="1" ht="12.75" customHeight="1">
      <c r="A52" s="218"/>
      <c r="B52" s="308" t="s">
        <v>152</v>
      </c>
      <c r="C52" s="214"/>
      <c r="D52" s="214"/>
      <c r="E52" s="214"/>
      <c r="F52" s="214"/>
      <c r="G52" s="214"/>
      <c r="H52" s="214"/>
      <c r="I52" s="214"/>
      <c r="J52" s="214"/>
      <c r="K52" s="214"/>
    </row>
    <row r="53" spans="1:11" s="291" customFormat="1" ht="12.75" customHeight="1">
      <c r="A53" s="218"/>
      <c r="B53" s="213"/>
      <c r="C53" s="214"/>
      <c r="D53" s="214"/>
      <c r="E53" s="214"/>
      <c r="F53" s="214"/>
      <c r="G53" s="214"/>
      <c r="H53" s="214"/>
      <c r="I53" s="214"/>
      <c r="J53" s="214"/>
      <c r="K53" s="214"/>
    </row>
    <row r="54" spans="1:11" s="291" customFormat="1" ht="12.75" customHeight="1">
      <c r="A54" s="215"/>
      <c r="B54" s="367" t="s">
        <v>241</v>
      </c>
      <c r="C54" s="367"/>
      <c r="D54" s="367"/>
      <c r="E54" s="367"/>
      <c r="F54" s="367"/>
      <c r="G54" s="367"/>
      <c r="H54" s="367"/>
      <c r="I54" s="367"/>
      <c r="J54" s="367"/>
      <c r="K54" s="367"/>
    </row>
    <row r="55" spans="1:11" s="291" customFormat="1" ht="12.75" customHeight="1">
      <c r="A55" s="215"/>
      <c r="B55" s="368"/>
      <c r="C55" s="368"/>
      <c r="D55" s="368"/>
      <c r="E55" s="368"/>
      <c r="F55" s="368"/>
      <c r="G55" s="368"/>
      <c r="H55" s="368"/>
      <c r="I55" s="368"/>
      <c r="J55" s="368"/>
      <c r="K55" s="368"/>
    </row>
    <row r="56" spans="1:11" s="291" customFormat="1" ht="12.75" customHeight="1">
      <c r="A56" s="215"/>
      <c r="B56" s="368"/>
      <c r="C56" s="368"/>
      <c r="D56" s="368"/>
      <c r="E56" s="368"/>
      <c r="F56" s="368"/>
      <c r="G56" s="368"/>
      <c r="H56" s="368"/>
      <c r="I56" s="368"/>
      <c r="J56" s="368"/>
      <c r="K56" s="368"/>
    </row>
    <row r="57" spans="1:11" s="291" customFormat="1" ht="12.75" customHeight="1">
      <c r="A57" s="215"/>
      <c r="B57" s="368"/>
      <c r="C57" s="368"/>
      <c r="D57" s="368"/>
      <c r="E57" s="368"/>
      <c r="F57" s="368"/>
      <c r="G57" s="368"/>
      <c r="H57" s="368"/>
      <c r="I57" s="368"/>
      <c r="J57" s="368"/>
      <c r="K57" s="368"/>
    </row>
    <row r="58" spans="1:11" s="291" customFormat="1" ht="12.75" customHeight="1">
      <c r="A58" s="215"/>
      <c r="B58" s="369"/>
      <c r="C58" s="369"/>
      <c r="D58" s="369"/>
      <c r="E58" s="369"/>
      <c r="F58" s="369"/>
      <c r="G58" s="369"/>
      <c r="H58" s="369"/>
      <c r="I58" s="369"/>
      <c r="J58" s="369"/>
      <c r="K58" s="369"/>
    </row>
    <row r="59" spans="1:11" s="291" customFormat="1" ht="12.75" customHeight="1">
      <c r="A59" s="215"/>
      <c r="B59" s="309"/>
      <c r="C59" s="309"/>
      <c r="D59" s="309"/>
      <c r="E59" s="309"/>
      <c r="F59" s="309"/>
      <c r="G59" s="309"/>
      <c r="H59" s="309"/>
      <c r="I59" s="309"/>
      <c r="J59" s="309"/>
      <c r="K59" s="309"/>
    </row>
    <row r="60" spans="1:11" s="291" customFormat="1" ht="12.75" customHeight="1">
      <c r="A60" s="215"/>
      <c r="B60" s="308" t="s">
        <v>153</v>
      </c>
      <c r="C60" s="309"/>
      <c r="D60" s="309"/>
      <c r="E60" s="309"/>
      <c r="F60" s="309"/>
      <c r="G60" s="309"/>
      <c r="H60" s="309"/>
      <c r="I60" s="309"/>
      <c r="J60" s="309"/>
      <c r="K60" s="309"/>
    </row>
    <row r="61" spans="1:11" s="291" customFormat="1" ht="12.75" customHeight="1">
      <c r="A61" s="215"/>
      <c r="B61" s="309"/>
      <c r="C61" s="309"/>
      <c r="D61" s="309"/>
      <c r="E61" s="309"/>
      <c r="F61" s="309"/>
      <c r="G61" s="309"/>
      <c r="H61" s="309"/>
      <c r="I61" s="309"/>
      <c r="J61" s="309"/>
      <c r="K61" s="309"/>
    </row>
    <row r="62" spans="1:11" s="291" customFormat="1" ht="12.75" customHeight="1">
      <c r="A62" s="215"/>
      <c r="B62" s="365" t="s">
        <v>154</v>
      </c>
      <c r="C62" s="365"/>
      <c r="D62" s="365"/>
      <c r="E62" s="365"/>
      <c r="F62" s="365"/>
      <c r="G62" s="365"/>
      <c r="H62" s="365"/>
      <c r="I62" s="365"/>
      <c r="J62" s="365"/>
      <c r="K62" s="365"/>
    </row>
    <row r="63" spans="1:11" s="291" customFormat="1" ht="12.75" customHeight="1">
      <c r="A63" s="215"/>
      <c r="B63" s="365"/>
      <c r="C63" s="365"/>
      <c r="D63" s="365"/>
      <c r="E63" s="365"/>
      <c r="F63" s="365"/>
      <c r="G63" s="365"/>
      <c r="H63" s="365"/>
      <c r="I63" s="365"/>
      <c r="J63" s="365"/>
      <c r="K63" s="365"/>
    </row>
    <row r="64" spans="1:11" s="291" customFormat="1" ht="12.75" customHeight="1">
      <c r="A64" s="215"/>
      <c r="B64" s="365"/>
      <c r="C64" s="365"/>
      <c r="D64" s="365"/>
      <c r="E64" s="365"/>
      <c r="F64" s="365"/>
      <c r="G64" s="365"/>
      <c r="H64" s="365"/>
      <c r="I64" s="365"/>
      <c r="J64" s="365"/>
      <c r="K64" s="365"/>
    </row>
    <row r="65" spans="1:11" s="291" customFormat="1" ht="12.75" customHeight="1">
      <c r="A65" s="215"/>
      <c r="B65" s="365"/>
      <c r="C65" s="365"/>
      <c r="D65" s="365"/>
      <c r="E65" s="365"/>
      <c r="F65" s="365"/>
      <c r="G65" s="365"/>
      <c r="H65" s="365"/>
      <c r="I65" s="365"/>
      <c r="J65" s="365"/>
      <c r="K65" s="365"/>
    </row>
    <row r="66" spans="1:11" s="291" customFormat="1" ht="12.75" customHeight="1">
      <c r="A66" s="215"/>
      <c r="B66" s="365"/>
      <c r="C66" s="365"/>
      <c r="D66" s="365"/>
      <c r="E66" s="365"/>
      <c r="F66" s="365"/>
      <c r="G66" s="365"/>
      <c r="H66" s="365"/>
      <c r="I66" s="365"/>
      <c r="J66" s="365"/>
      <c r="K66" s="365"/>
    </row>
    <row r="67" spans="1:11" s="291" customFormat="1" ht="12.75" customHeight="1">
      <c r="A67" s="215"/>
      <c r="B67" s="161"/>
      <c r="C67" s="309"/>
      <c r="D67" s="309"/>
      <c r="E67" s="309"/>
      <c r="F67" s="366" t="s">
        <v>155</v>
      </c>
      <c r="G67" s="366"/>
      <c r="H67" s="366"/>
      <c r="I67" s="366"/>
      <c r="J67" s="366"/>
      <c r="K67" s="366"/>
    </row>
    <row r="68" spans="1:11" s="291" customFormat="1" ht="12.75" customHeight="1">
      <c r="A68" s="215"/>
      <c r="B68" s="161"/>
      <c r="C68" s="309"/>
      <c r="D68" s="309"/>
      <c r="E68" s="309"/>
      <c r="F68" s="374" t="s">
        <v>100</v>
      </c>
      <c r="G68" s="374"/>
      <c r="H68" s="310"/>
      <c r="I68" s="374" t="s">
        <v>98</v>
      </c>
      <c r="J68" s="374"/>
      <c r="K68" s="374"/>
    </row>
    <row r="69" spans="1:11" s="291" customFormat="1" ht="12.75" customHeight="1">
      <c r="A69" s="215"/>
      <c r="B69" s="161"/>
      <c r="C69" s="309"/>
      <c r="D69" s="309"/>
      <c r="E69" s="309"/>
      <c r="F69" s="311" t="s">
        <v>133</v>
      </c>
      <c r="G69" s="311" t="s">
        <v>136</v>
      </c>
      <c r="H69" s="312"/>
      <c r="I69" s="311" t="s">
        <v>133</v>
      </c>
      <c r="J69" s="311"/>
      <c r="K69" s="311" t="s">
        <v>136</v>
      </c>
    </row>
    <row r="70" spans="1:11" s="291" customFormat="1" ht="12.75" customHeight="1">
      <c r="A70" s="215"/>
      <c r="B70" s="161"/>
      <c r="C70" s="309"/>
      <c r="D70" s="309"/>
      <c r="E70" s="309"/>
      <c r="F70" s="311" t="s">
        <v>134</v>
      </c>
      <c r="G70" s="311" t="s">
        <v>137</v>
      </c>
      <c r="H70" s="312"/>
      <c r="I70" s="311" t="s">
        <v>134</v>
      </c>
      <c r="J70" s="311"/>
      <c r="K70" s="311" t="s">
        <v>137</v>
      </c>
    </row>
    <row r="71" spans="1:11" s="291" customFormat="1" ht="12.75" customHeight="1">
      <c r="A71" s="215"/>
      <c r="B71" s="161"/>
      <c r="C71" s="309"/>
      <c r="D71" s="309"/>
      <c r="E71" s="309"/>
      <c r="F71" s="311" t="s">
        <v>135</v>
      </c>
      <c r="G71" s="311" t="s">
        <v>135</v>
      </c>
      <c r="H71" s="312"/>
      <c r="I71" s="311" t="s">
        <v>138</v>
      </c>
      <c r="J71" s="311"/>
      <c r="K71" s="311" t="s">
        <v>139</v>
      </c>
    </row>
    <row r="72" spans="1:11" s="291" customFormat="1" ht="12.75" customHeight="1">
      <c r="A72" s="215"/>
      <c r="B72" s="161"/>
      <c r="C72" s="309"/>
      <c r="D72" s="309"/>
      <c r="E72" s="309"/>
      <c r="F72" s="313">
        <f>'Consolidated IS'!D14</f>
        <v>41364</v>
      </c>
      <c r="G72" s="313">
        <f>'Consolidated IS'!E14</f>
        <v>40999</v>
      </c>
      <c r="H72" s="314"/>
      <c r="I72" s="313">
        <f>'Consolidated IS'!G14</f>
        <v>41364</v>
      </c>
      <c r="J72" s="313"/>
      <c r="K72" s="313">
        <f>'Consolidated IS'!H14</f>
        <v>40999</v>
      </c>
    </row>
    <row r="73" spans="1:11" s="291" customFormat="1" ht="12.75" customHeight="1">
      <c r="A73" s="215"/>
      <c r="B73" s="161"/>
      <c r="C73" s="309"/>
      <c r="D73" s="309"/>
      <c r="E73" s="309"/>
      <c r="F73" s="313"/>
      <c r="G73" s="313"/>
      <c r="H73" s="314"/>
      <c r="I73" s="313"/>
      <c r="J73" s="313"/>
      <c r="K73" s="313"/>
    </row>
    <row r="74" spans="1:11" s="291" customFormat="1" ht="12.75" customHeight="1">
      <c r="A74" s="215"/>
      <c r="B74" s="161" t="s">
        <v>156</v>
      </c>
      <c r="C74" s="309"/>
      <c r="D74" s="309"/>
      <c r="E74" s="309"/>
      <c r="F74" s="315">
        <v>193288.78</v>
      </c>
      <c r="G74" s="316">
        <v>256146</v>
      </c>
      <c r="H74" s="312"/>
      <c r="I74" s="317">
        <v>193288.78</v>
      </c>
      <c r="J74" s="316"/>
      <c r="K74" s="316">
        <v>256146</v>
      </c>
    </row>
    <row r="75" spans="1:11" s="291" customFormat="1" ht="12.75" customHeight="1">
      <c r="A75" s="215"/>
      <c r="B75" s="161" t="s">
        <v>162</v>
      </c>
      <c r="C75" s="309"/>
      <c r="D75" s="309"/>
      <c r="E75" s="309"/>
      <c r="F75" s="315">
        <v>5413372.670000001</v>
      </c>
      <c r="G75" s="318">
        <v>7175052</v>
      </c>
      <c r="H75" s="312"/>
      <c r="I75" s="317">
        <v>5413372.670000001</v>
      </c>
      <c r="J75" s="316"/>
      <c r="K75" s="319">
        <v>7175052</v>
      </c>
    </row>
    <row r="76" spans="1:11" s="291" customFormat="1" ht="12.75" customHeight="1">
      <c r="A76" s="215"/>
      <c r="B76" s="161" t="s">
        <v>157</v>
      </c>
      <c r="C76" s="309"/>
      <c r="D76" s="309"/>
      <c r="E76" s="309"/>
      <c r="F76" s="315">
        <v>162686.2</v>
      </c>
      <c r="G76" s="316">
        <v>1310012</v>
      </c>
      <c r="H76" s="312"/>
      <c r="I76" s="317">
        <v>162686.2</v>
      </c>
      <c r="J76" s="316"/>
      <c r="K76" s="316">
        <v>1310012</v>
      </c>
    </row>
    <row r="77" spans="1:11" s="291" customFormat="1" ht="12.75" customHeight="1">
      <c r="A77" s="215"/>
      <c r="B77" s="161" t="s">
        <v>158</v>
      </c>
      <c r="C77" s="309"/>
      <c r="D77" s="309"/>
      <c r="E77" s="309"/>
      <c r="F77" s="315">
        <v>1235944.23</v>
      </c>
      <c r="G77" s="320">
        <v>608350</v>
      </c>
      <c r="H77" s="312"/>
      <c r="I77" s="317">
        <v>1235944.23</v>
      </c>
      <c r="J77" s="320"/>
      <c r="K77" s="320">
        <v>608350</v>
      </c>
    </row>
    <row r="78" spans="1:11" s="291" customFormat="1" ht="12.75" customHeight="1" thickBot="1">
      <c r="A78" s="215"/>
      <c r="B78" s="161"/>
      <c r="C78" s="309"/>
      <c r="D78" s="309"/>
      <c r="E78" s="309"/>
      <c r="F78" s="321">
        <f>SUM(F74:F77)</f>
        <v>7005291.880000001</v>
      </c>
      <c r="G78" s="321">
        <f>SUM(G74:G77)</f>
        <v>9349560</v>
      </c>
      <c r="H78" s="309"/>
      <c r="I78" s="321">
        <f>SUM(I74:I77)</f>
        <v>7005291.880000001</v>
      </c>
      <c r="J78" s="321"/>
      <c r="K78" s="321">
        <f>SUM(K74:K77)</f>
        <v>9349560</v>
      </c>
    </row>
    <row r="79" spans="1:11" s="291" customFormat="1" ht="12.75" customHeight="1">
      <c r="A79" s="215"/>
      <c r="B79" s="161"/>
      <c r="C79" s="309"/>
      <c r="D79" s="309"/>
      <c r="E79" s="309"/>
      <c r="F79" s="309"/>
      <c r="G79" s="309"/>
      <c r="H79" s="309"/>
      <c r="I79" s="309"/>
      <c r="J79" s="309"/>
      <c r="K79" s="309"/>
    </row>
    <row r="80" spans="1:11" s="291" customFormat="1" ht="12.75" customHeight="1">
      <c r="A80" s="215"/>
      <c r="B80" s="161"/>
      <c r="C80" s="309"/>
      <c r="D80" s="309"/>
      <c r="E80" s="309"/>
      <c r="F80" s="366" t="s">
        <v>159</v>
      </c>
      <c r="G80" s="366"/>
      <c r="H80" s="322"/>
      <c r="I80" s="366" t="s">
        <v>160</v>
      </c>
      <c r="J80" s="366"/>
      <c r="K80" s="366"/>
    </row>
    <row r="81" spans="1:11" s="291" customFormat="1" ht="12.75" customHeight="1">
      <c r="A81" s="215"/>
      <c r="B81" s="161"/>
      <c r="C81" s="309"/>
      <c r="D81" s="309"/>
      <c r="E81" s="309"/>
      <c r="F81" s="323">
        <f>F72</f>
        <v>41364</v>
      </c>
      <c r="G81" s="323">
        <f>G72</f>
        <v>40999</v>
      </c>
      <c r="H81" s="309"/>
      <c r="I81" s="323">
        <f>I72</f>
        <v>41364</v>
      </c>
      <c r="J81" s="323"/>
      <c r="K81" s="323">
        <f>K72</f>
        <v>40999</v>
      </c>
    </row>
    <row r="82" spans="1:11" s="291" customFormat="1" ht="12.75" customHeight="1">
      <c r="A82" s="215"/>
      <c r="B82" s="161"/>
      <c r="C82" s="309"/>
      <c r="D82" s="309"/>
      <c r="E82" s="309"/>
      <c r="F82" s="323"/>
      <c r="G82" s="323"/>
      <c r="H82" s="309"/>
      <c r="I82" s="323"/>
      <c r="J82" s="323"/>
      <c r="K82" s="323"/>
    </row>
    <row r="83" spans="1:13" s="291" customFormat="1" ht="12.75" customHeight="1">
      <c r="A83" s="215"/>
      <c r="B83" s="161" t="s">
        <v>161</v>
      </c>
      <c r="C83" s="309"/>
      <c r="D83" s="309"/>
      <c r="E83" s="309"/>
      <c r="F83" s="324">
        <v>29519323.05</v>
      </c>
      <c r="G83" s="325">
        <v>45672851</v>
      </c>
      <c r="H83" s="309"/>
      <c r="I83" s="324">
        <v>7329</v>
      </c>
      <c r="J83" s="200"/>
      <c r="K83" s="200">
        <v>1991064</v>
      </c>
      <c r="M83" s="325"/>
    </row>
    <row r="84" spans="1:11" s="291" customFormat="1" ht="12.75" customHeight="1">
      <c r="A84" s="215"/>
      <c r="B84" s="161" t="s">
        <v>162</v>
      </c>
      <c r="C84" s="309"/>
      <c r="D84" s="309"/>
      <c r="E84" s="309"/>
      <c r="F84" s="326">
        <v>5976412</v>
      </c>
      <c r="G84" s="327">
        <v>6746222</v>
      </c>
      <c r="H84" s="309"/>
      <c r="I84" s="326">
        <v>92074.74</v>
      </c>
      <c r="J84" s="328"/>
      <c r="K84" s="328">
        <v>134104</v>
      </c>
    </row>
    <row r="85" spans="1:14" s="291" customFormat="1" ht="12.75" customHeight="1" thickBot="1">
      <c r="A85" s="215"/>
      <c r="B85" s="161"/>
      <c r="C85" s="309"/>
      <c r="D85" s="309"/>
      <c r="E85" s="309"/>
      <c r="F85" s="329">
        <f>SUM(F83:F84)</f>
        <v>35495735.05</v>
      </c>
      <c r="G85" s="329">
        <f>SUM(G83:G84)</f>
        <v>52419073</v>
      </c>
      <c r="H85" s="309"/>
      <c r="I85" s="329">
        <f>SUM(I83:I84)</f>
        <v>99403.74</v>
      </c>
      <c r="J85" s="329"/>
      <c r="K85" s="329">
        <f>SUM(K83:K84)</f>
        <v>2125168</v>
      </c>
      <c r="N85" s="315"/>
    </row>
    <row r="86" spans="1:11" s="291" customFormat="1" ht="12.75" customHeight="1">
      <c r="A86" s="215"/>
      <c r="B86" s="161"/>
      <c r="C86" s="309"/>
      <c r="D86" s="309"/>
      <c r="E86" s="309"/>
      <c r="F86" s="330"/>
      <c r="G86" s="330"/>
      <c r="H86" s="309"/>
      <c r="I86" s="330"/>
      <c r="J86" s="330"/>
      <c r="K86" s="330"/>
    </row>
    <row r="87" spans="1:11" ht="12.75" customHeight="1">
      <c r="A87" s="22" t="s">
        <v>61</v>
      </c>
      <c r="B87" s="4" t="s">
        <v>63</v>
      </c>
      <c r="C87" s="5"/>
      <c r="D87" s="5"/>
      <c r="E87" s="5"/>
      <c r="F87" s="5"/>
      <c r="G87" s="5"/>
      <c r="H87" s="5"/>
      <c r="I87" s="5"/>
      <c r="J87" s="5"/>
      <c r="K87" s="5"/>
    </row>
    <row r="88" spans="1:11" ht="12.75" customHeight="1">
      <c r="A88" s="8"/>
      <c r="B88" s="373" t="s">
        <v>277</v>
      </c>
      <c r="C88" s="373"/>
      <c r="D88" s="373"/>
      <c r="E88" s="373"/>
      <c r="F88" s="373"/>
      <c r="G88" s="373"/>
      <c r="H88" s="373"/>
      <c r="I88" s="373"/>
      <c r="J88" s="373"/>
      <c r="K88" s="373"/>
    </row>
    <row r="89" spans="1:11" ht="12.75" customHeight="1">
      <c r="A89" s="8"/>
      <c r="B89" s="373"/>
      <c r="C89" s="373"/>
      <c r="D89" s="373"/>
      <c r="E89" s="373"/>
      <c r="F89" s="373"/>
      <c r="G89" s="373"/>
      <c r="H89" s="373"/>
      <c r="I89" s="373"/>
      <c r="J89" s="373"/>
      <c r="K89" s="373"/>
    </row>
    <row r="90" spans="1:11" ht="12.75" customHeight="1">
      <c r="A90" s="8"/>
      <c r="B90" s="5"/>
      <c r="C90" s="5"/>
      <c r="D90" s="5"/>
      <c r="E90" s="5"/>
      <c r="F90" s="5"/>
      <c r="G90" s="5"/>
      <c r="H90" s="5"/>
      <c r="I90" s="5"/>
      <c r="J90" s="5"/>
      <c r="K90" s="5"/>
    </row>
    <row r="91" spans="1:11" s="300" customFormat="1" ht="12.75" customHeight="1">
      <c r="A91" s="218" t="s">
        <v>62</v>
      </c>
      <c r="B91" s="298" t="s">
        <v>65</v>
      </c>
      <c r="C91" s="299"/>
      <c r="D91" s="299"/>
      <c r="E91" s="299"/>
      <c r="F91" s="299"/>
      <c r="G91" s="299"/>
      <c r="H91" s="299"/>
      <c r="I91" s="299"/>
      <c r="J91" s="299"/>
      <c r="K91" s="299"/>
    </row>
    <row r="92" spans="1:11" s="301" customFormat="1" ht="25.5" customHeight="1">
      <c r="A92" s="215"/>
      <c r="B92" s="361" t="s">
        <v>278</v>
      </c>
      <c r="C92" s="375"/>
      <c r="D92" s="375"/>
      <c r="E92" s="375"/>
      <c r="F92" s="375"/>
      <c r="G92" s="375"/>
      <c r="H92" s="375"/>
      <c r="I92" s="375"/>
      <c r="J92" s="375"/>
      <c r="K92" s="375"/>
    </row>
    <row r="93" spans="1:11" ht="12.75" customHeight="1">
      <c r="A93" s="8"/>
      <c r="B93" s="149"/>
      <c r="C93" s="6"/>
      <c r="D93" s="6"/>
      <c r="E93" s="6"/>
      <c r="F93" s="6"/>
      <c r="G93" s="6"/>
      <c r="H93" s="6"/>
      <c r="I93" s="6"/>
      <c r="J93" s="6"/>
      <c r="K93" s="6"/>
    </row>
    <row r="94" spans="1:11" s="291" customFormat="1" ht="12.75" customHeight="1">
      <c r="A94" s="218" t="s">
        <v>64</v>
      </c>
      <c r="B94" s="213" t="s">
        <v>67</v>
      </c>
      <c r="C94" s="214"/>
      <c r="D94" s="214"/>
      <c r="E94" s="214"/>
      <c r="F94" s="214"/>
      <c r="G94" s="214"/>
      <c r="H94" s="214"/>
      <c r="I94" s="214"/>
      <c r="J94" s="214"/>
      <c r="K94" s="214"/>
    </row>
    <row r="95" spans="1:11" s="291" customFormat="1" ht="12.75" customHeight="1">
      <c r="A95" s="218"/>
      <c r="B95" s="376" t="s">
        <v>304</v>
      </c>
      <c r="C95" s="376"/>
      <c r="D95" s="376"/>
      <c r="E95" s="376"/>
      <c r="F95" s="376"/>
      <c r="G95" s="376"/>
      <c r="H95" s="376"/>
      <c r="I95" s="376"/>
      <c r="J95" s="376"/>
      <c r="K95" s="376"/>
    </row>
    <row r="96" spans="1:11" ht="12.75" customHeight="1">
      <c r="A96" s="22"/>
      <c r="B96" s="15"/>
      <c r="C96" s="15"/>
      <c r="D96" s="15"/>
      <c r="E96" s="15"/>
      <c r="F96" s="15"/>
      <c r="G96" s="15"/>
      <c r="H96" s="15"/>
      <c r="I96" s="15"/>
      <c r="J96" s="15"/>
      <c r="K96" s="15"/>
    </row>
    <row r="97" spans="1:11" ht="12.75" customHeight="1">
      <c r="A97" s="22" t="s">
        <v>66</v>
      </c>
      <c r="B97" s="4" t="s">
        <v>68</v>
      </c>
      <c r="C97" s="5"/>
      <c r="D97" s="5"/>
      <c r="E97" s="5"/>
      <c r="F97" s="5"/>
      <c r="G97" s="5"/>
      <c r="H97" s="5"/>
      <c r="I97" s="5"/>
      <c r="J97" s="5"/>
      <c r="K97" s="5"/>
    </row>
    <row r="98" spans="1:11" ht="12.75" customHeight="1">
      <c r="A98" s="8"/>
      <c r="B98" s="357" t="s">
        <v>301</v>
      </c>
      <c r="C98" s="357"/>
      <c r="D98" s="357"/>
      <c r="E98" s="357"/>
      <c r="F98" s="357"/>
      <c r="G98" s="357"/>
      <c r="H98" s="357"/>
      <c r="I98" s="357"/>
      <c r="J98" s="357"/>
      <c r="K98" s="357"/>
    </row>
    <row r="99" spans="1:11" ht="12.75" customHeight="1">
      <c r="A99" s="8"/>
      <c r="B99" s="357"/>
      <c r="C99" s="357"/>
      <c r="D99" s="357"/>
      <c r="E99" s="357"/>
      <c r="F99" s="357"/>
      <c r="G99" s="357"/>
      <c r="H99" s="357"/>
      <c r="I99" s="357"/>
      <c r="J99" s="357"/>
      <c r="K99" s="357"/>
    </row>
    <row r="100" spans="1:11" ht="12.75">
      <c r="A100" s="8"/>
      <c r="B100" s="357"/>
      <c r="C100" s="357"/>
      <c r="D100" s="357"/>
      <c r="E100" s="357"/>
      <c r="F100" s="357"/>
      <c r="G100" s="357"/>
      <c r="H100" s="357"/>
      <c r="I100" s="357"/>
      <c r="J100" s="357"/>
      <c r="K100" s="357"/>
    </row>
    <row r="101" spans="1:11" ht="12.75" customHeight="1">
      <c r="A101" s="8"/>
      <c r="B101" s="7"/>
      <c r="C101" s="7"/>
      <c r="D101" s="7"/>
      <c r="E101" s="7"/>
      <c r="F101" s="7"/>
      <c r="G101" s="7"/>
      <c r="H101" s="7"/>
      <c r="I101" s="7"/>
      <c r="J101" s="7"/>
      <c r="K101" s="7"/>
    </row>
    <row r="102" spans="1:11" ht="12.75" customHeight="1">
      <c r="A102" s="22"/>
      <c r="B102" s="5"/>
      <c r="C102" s="5"/>
      <c r="D102" s="5"/>
      <c r="E102" s="5"/>
      <c r="F102" s="5"/>
      <c r="G102" s="5"/>
      <c r="H102" s="5"/>
      <c r="I102" s="5"/>
      <c r="J102" s="5"/>
      <c r="K102" s="5"/>
    </row>
    <row r="141" spans="1:11" ht="12.75" hidden="1">
      <c r="A141" s="8"/>
      <c r="B141" s="191"/>
      <c r="C141" s="191"/>
      <c r="D141" s="191"/>
      <c r="E141" s="191"/>
      <c r="F141" s="191"/>
      <c r="G141" s="191"/>
      <c r="H141" s="191"/>
      <c r="I141" s="191"/>
      <c r="J141" s="191"/>
      <c r="K141" s="192" t="s">
        <v>190</v>
      </c>
    </row>
    <row r="142" spans="1:11" ht="12.75" hidden="1">
      <c r="A142" s="8"/>
      <c r="B142" s="358" t="s">
        <v>224</v>
      </c>
      <c r="C142" s="358"/>
      <c r="D142" s="358"/>
      <c r="E142" s="359" t="s">
        <v>203</v>
      </c>
      <c r="F142" s="359"/>
      <c r="G142" s="359"/>
      <c r="H142" s="359"/>
      <c r="I142" s="359"/>
      <c r="J142" s="194"/>
      <c r="K142" s="195" t="s">
        <v>196</v>
      </c>
    </row>
    <row r="143" spans="1:11" ht="12.75" hidden="1">
      <c r="A143" s="8"/>
      <c r="B143" s="191"/>
      <c r="C143" s="191"/>
      <c r="D143" s="191"/>
      <c r="E143" s="360" t="s">
        <v>204</v>
      </c>
      <c r="F143" s="360"/>
      <c r="G143" s="360"/>
      <c r="H143" s="360"/>
      <c r="I143" s="360"/>
      <c r="J143" s="196"/>
      <c r="K143" s="195"/>
    </row>
    <row r="144" spans="1:11" ht="12.75" hidden="1">
      <c r="A144" s="8"/>
      <c r="B144" s="191"/>
      <c r="C144" s="191"/>
      <c r="D144" s="191"/>
      <c r="E144" s="360" t="s">
        <v>205</v>
      </c>
      <c r="F144" s="360"/>
      <c r="G144" s="360"/>
      <c r="H144" s="360"/>
      <c r="I144" s="360"/>
      <c r="J144" s="196"/>
      <c r="K144" s="192"/>
    </row>
    <row r="145" spans="1:11" ht="12.75" hidden="1">
      <c r="A145" s="8"/>
      <c r="B145" s="358" t="s">
        <v>225</v>
      </c>
      <c r="C145" s="358"/>
      <c r="D145" s="358"/>
      <c r="E145" s="358" t="s">
        <v>206</v>
      </c>
      <c r="F145" s="358"/>
      <c r="G145" s="358"/>
      <c r="H145" s="358"/>
      <c r="I145" s="358"/>
      <c r="J145" s="193"/>
      <c r="K145" s="195" t="s">
        <v>196</v>
      </c>
    </row>
    <row r="146" spans="1:11" ht="12.75" hidden="1">
      <c r="A146" s="8"/>
      <c r="B146" s="358" t="s">
        <v>226</v>
      </c>
      <c r="C146" s="358"/>
      <c r="D146" s="358"/>
      <c r="E146" s="358" t="s">
        <v>207</v>
      </c>
      <c r="F146" s="358"/>
      <c r="G146" s="358"/>
      <c r="H146" s="358"/>
      <c r="I146" s="358"/>
      <c r="J146" s="193"/>
      <c r="K146" s="195" t="s">
        <v>196</v>
      </c>
    </row>
    <row r="147" spans="1:11" ht="12.75" hidden="1">
      <c r="A147" s="8"/>
      <c r="B147" s="358" t="s">
        <v>227</v>
      </c>
      <c r="C147" s="358"/>
      <c r="D147" s="358"/>
      <c r="E147" s="358" t="s">
        <v>208</v>
      </c>
      <c r="F147" s="358"/>
      <c r="G147" s="358"/>
      <c r="H147" s="358"/>
      <c r="I147" s="358"/>
      <c r="J147" s="193"/>
      <c r="K147" s="195" t="s">
        <v>196</v>
      </c>
    </row>
    <row r="148" spans="1:11" ht="12.75" hidden="1">
      <c r="A148" s="8"/>
      <c r="B148" s="191"/>
      <c r="C148" s="191"/>
      <c r="D148" s="191"/>
      <c r="E148" s="358" t="s">
        <v>210</v>
      </c>
      <c r="F148" s="358"/>
      <c r="G148" s="358"/>
      <c r="H148" s="358"/>
      <c r="I148" s="358"/>
      <c r="J148" s="193"/>
      <c r="K148" s="192"/>
    </row>
    <row r="149" spans="1:11" ht="12.75" hidden="1">
      <c r="A149" s="8"/>
      <c r="B149" s="191"/>
      <c r="C149" s="191"/>
      <c r="D149" s="191"/>
      <c r="E149" s="358" t="s">
        <v>209</v>
      </c>
      <c r="F149" s="358"/>
      <c r="G149" s="358"/>
      <c r="H149" s="358"/>
      <c r="I149" s="358"/>
      <c r="J149" s="193"/>
      <c r="K149" s="192"/>
    </row>
    <row r="150" spans="1:11" ht="12.75" hidden="1">
      <c r="A150" s="8"/>
      <c r="B150" s="358" t="s">
        <v>211</v>
      </c>
      <c r="C150" s="358"/>
      <c r="D150" s="358"/>
      <c r="E150" s="358"/>
      <c r="F150" s="358"/>
      <c r="G150" s="358"/>
      <c r="H150" s="358"/>
      <c r="I150" s="358"/>
      <c r="J150" s="193"/>
      <c r="K150" s="192"/>
    </row>
    <row r="151" spans="1:11" ht="12.75" hidden="1">
      <c r="A151" s="8"/>
      <c r="B151" s="358" t="s">
        <v>191</v>
      </c>
      <c r="C151" s="358"/>
      <c r="D151" s="358" t="s">
        <v>193</v>
      </c>
      <c r="E151" s="358"/>
      <c r="F151" s="358"/>
      <c r="G151" s="358"/>
      <c r="H151" s="358"/>
      <c r="I151" s="358"/>
      <c r="J151" s="193"/>
      <c r="K151" s="195" t="s">
        <v>196</v>
      </c>
    </row>
    <row r="152" spans="1:11" ht="12.75" hidden="1">
      <c r="A152" s="8"/>
      <c r="B152" s="358" t="s">
        <v>192</v>
      </c>
      <c r="C152" s="358"/>
      <c r="D152" s="358" t="s">
        <v>194</v>
      </c>
      <c r="E152" s="358"/>
      <c r="F152" s="358"/>
      <c r="G152" s="358"/>
      <c r="H152" s="358"/>
      <c r="I152" s="358"/>
      <c r="J152" s="193"/>
      <c r="K152" s="195" t="s">
        <v>195</v>
      </c>
    </row>
    <row r="153" spans="1:11" ht="12.75" hidden="1">
      <c r="A153" s="8"/>
      <c r="B153" s="358" t="s">
        <v>197</v>
      </c>
      <c r="C153" s="358"/>
      <c r="D153" s="358" t="s">
        <v>198</v>
      </c>
      <c r="E153" s="358"/>
      <c r="F153" s="358"/>
      <c r="G153" s="358"/>
      <c r="H153" s="358"/>
      <c r="I153" s="358"/>
      <c r="J153" s="193"/>
      <c r="K153" s="195" t="s">
        <v>196</v>
      </c>
    </row>
    <row r="154" spans="1:11" ht="12.75" hidden="1">
      <c r="A154" s="8"/>
      <c r="B154" s="358" t="s">
        <v>199</v>
      </c>
      <c r="C154" s="358"/>
      <c r="D154" s="358" t="s">
        <v>200</v>
      </c>
      <c r="E154" s="358"/>
      <c r="F154" s="358"/>
      <c r="G154" s="358"/>
      <c r="H154" s="358"/>
      <c r="I154" s="358"/>
      <c r="J154" s="193"/>
      <c r="K154" s="195" t="s">
        <v>196</v>
      </c>
    </row>
    <row r="155" spans="1:11" ht="12.75" hidden="1">
      <c r="A155" s="8"/>
      <c r="B155" s="358" t="s">
        <v>201</v>
      </c>
      <c r="C155" s="358"/>
      <c r="D155" s="358" t="s">
        <v>202</v>
      </c>
      <c r="E155" s="358"/>
      <c r="F155" s="358"/>
      <c r="G155" s="358"/>
      <c r="H155" s="358"/>
      <c r="I155" s="358"/>
      <c r="J155" s="193"/>
      <c r="K155" s="195" t="s">
        <v>196</v>
      </c>
    </row>
    <row r="156" spans="1:11" ht="12.75" hidden="1">
      <c r="A156" s="8"/>
      <c r="B156" s="198" t="s">
        <v>212</v>
      </c>
      <c r="C156" s="198"/>
      <c r="D156" s="198"/>
      <c r="E156" s="198" t="s">
        <v>213</v>
      </c>
      <c r="F156" s="198"/>
      <c r="G156" s="198"/>
      <c r="H156" s="198"/>
      <c r="I156" s="198"/>
      <c r="J156" s="198"/>
      <c r="K156" s="195" t="s">
        <v>196</v>
      </c>
    </row>
    <row r="157" spans="1:11" ht="12.75" hidden="1">
      <c r="A157" s="8"/>
      <c r="B157" s="198" t="s">
        <v>214</v>
      </c>
      <c r="C157" s="198"/>
      <c r="D157" s="198"/>
      <c r="E157" s="198" t="s">
        <v>215</v>
      </c>
      <c r="F157" s="198"/>
      <c r="G157" s="198"/>
      <c r="H157" s="198"/>
      <c r="I157" s="198"/>
      <c r="J157" s="198"/>
      <c r="K157" s="195" t="s">
        <v>196</v>
      </c>
    </row>
    <row r="158" spans="1:11" ht="12.75" hidden="1">
      <c r="A158" s="8"/>
      <c r="B158" s="198" t="s">
        <v>216</v>
      </c>
      <c r="C158" s="198"/>
      <c r="D158" s="198"/>
      <c r="E158" s="199" t="s">
        <v>220</v>
      </c>
      <c r="F158" s="198"/>
      <c r="G158" s="198"/>
      <c r="H158" s="198"/>
      <c r="I158" s="198"/>
      <c r="J158" s="198"/>
      <c r="K158" s="195" t="s">
        <v>196</v>
      </c>
    </row>
    <row r="159" spans="1:11" ht="12.75" hidden="1">
      <c r="A159" s="8"/>
      <c r="B159" s="198" t="s">
        <v>217</v>
      </c>
      <c r="C159" s="198"/>
      <c r="D159" s="198"/>
      <c r="E159" s="198" t="s">
        <v>218</v>
      </c>
      <c r="F159" s="198"/>
      <c r="G159" s="198"/>
      <c r="H159" s="198"/>
      <c r="I159" s="198"/>
      <c r="J159" s="198"/>
      <c r="K159" s="195" t="s">
        <v>196</v>
      </c>
    </row>
    <row r="160" spans="1:11" ht="12.75" hidden="1">
      <c r="A160" s="8"/>
      <c r="B160" s="198" t="s">
        <v>219</v>
      </c>
      <c r="C160" s="198"/>
      <c r="D160" s="198"/>
      <c r="E160" s="199" t="s">
        <v>221</v>
      </c>
      <c r="F160" s="198"/>
      <c r="G160" s="198"/>
      <c r="H160" s="198"/>
      <c r="I160" s="198"/>
      <c r="J160" s="198"/>
      <c r="K160" s="195" t="s">
        <v>196</v>
      </c>
    </row>
    <row r="161" spans="1:11" ht="12.75" customHeight="1" hidden="1">
      <c r="A161" s="8"/>
      <c r="B161" s="191"/>
      <c r="C161" s="191"/>
      <c r="D161" s="191"/>
      <c r="E161" s="191" t="s">
        <v>222</v>
      </c>
      <c r="F161" s="191"/>
      <c r="G161" s="191"/>
      <c r="H161" s="191"/>
      <c r="I161" s="191"/>
      <c r="J161" s="191"/>
      <c r="K161" s="191"/>
    </row>
  </sheetData>
  <sheetProtection/>
  <mergeCells count="50">
    <mergeCell ref="B31:K32"/>
    <mergeCell ref="B35:K36"/>
    <mergeCell ref="B38:K38"/>
    <mergeCell ref="B45:F45"/>
    <mergeCell ref="I40:I41"/>
    <mergeCell ref="K40:K41"/>
    <mergeCell ref="B142:D142"/>
    <mergeCell ref="E146:I146"/>
    <mergeCell ref="F68:G68"/>
    <mergeCell ref="F80:G80"/>
    <mergeCell ref="B92:K92"/>
    <mergeCell ref="I68:K68"/>
    <mergeCell ref="I80:K80"/>
    <mergeCell ref="B95:K95"/>
    <mergeCell ref="D151:I151"/>
    <mergeCell ref="B54:K58"/>
    <mergeCell ref="B49:K49"/>
    <mergeCell ref="B46:G46"/>
    <mergeCell ref="B155:C155"/>
    <mergeCell ref="D155:I155"/>
    <mergeCell ref="B98:K100"/>
    <mergeCell ref="B88:K89"/>
    <mergeCell ref="D154:I154"/>
    <mergeCell ref="E147:I147"/>
    <mergeCell ref="B20:K21"/>
    <mergeCell ref="E148:I148"/>
    <mergeCell ref="E149:I149"/>
    <mergeCell ref="B154:C154"/>
    <mergeCell ref="E145:I145"/>
    <mergeCell ref="B145:D145"/>
    <mergeCell ref="B62:K66"/>
    <mergeCell ref="B147:D147"/>
    <mergeCell ref="F67:K67"/>
    <mergeCell ref="B146:D146"/>
    <mergeCell ref="A1:K1"/>
    <mergeCell ref="A3:K3"/>
    <mergeCell ref="A5:K5"/>
    <mergeCell ref="A2:K2"/>
    <mergeCell ref="B10:K14"/>
    <mergeCell ref="B16:K18"/>
    <mergeCell ref="B27:K28"/>
    <mergeCell ref="B153:C153"/>
    <mergeCell ref="D153:I153"/>
    <mergeCell ref="E142:I142"/>
    <mergeCell ref="E143:I143"/>
    <mergeCell ref="E144:I144"/>
    <mergeCell ref="B151:C151"/>
    <mergeCell ref="B152:C152"/>
    <mergeCell ref="D152:I152"/>
    <mergeCell ref="B150:I150"/>
  </mergeCells>
  <printOptions horizontalCentered="1"/>
  <pageMargins left="0.5" right="0.25" top="0.5" bottom="0.25" header="0.17" footer="0.28"/>
  <pageSetup horizontalDpi="300" verticalDpi="300" orientation="portrait" paperSize="9" scale="74" r:id="rId1"/>
  <rowBreaks count="1" manualBreakCount="1">
    <brk id="86" max="11" man="1"/>
  </rowBreaks>
</worksheet>
</file>

<file path=xl/worksheets/sheet7.xml><?xml version="1.0" encoding="utf-8"?>
<worksheet xmlns="http://schemas.openxmlformats.org/spreadsheetml/2006/main" xmlns:r="http://schemas.openxmlformats.org/officeDocument/2006/relationships">
  <dimension ref="A1:N133"/>
  <sheetViews>
    <sheetView showGridLines="0" view="pageBreakPreview" zoomScaleSheetLayoutView="100" zoomScalePageLayoutView="0" workbookViewId="0" topLeftCell="A1">
      <selection activeCell="D13" sqref="D13"/>
    </sheetView>
  </sheetViews>
  <sheetFormatPr defaultColWidth="9.140625" defaultRowHeight="12.75"/>
  <cols>
    <col min="1" max="1" width="3.7109375" style="3" customWidth="1"/>
    <col min="2" max="2" width="3.7109375" style="2" customWidth="1"/>
    <col min="3" max="3" width="37.421875" style="2" customWidth="1"/>
    <col min="4" max="4" width="12.7109375" style="3" customWidth="1"/>
    <col min="5" max="5" width="16.140625" style="2" customWidth="1"/>
    <col min="6" max="6" width="1.7109375" style="2" customWidth="1"/>
    <col min="7" max="7" width="18.7109375" style="2" customWidth="1"/>
    <col min="8" max="8" width="18.00390625" style="2" customWidth="1"/>
    <col min="9" max="9" width="6.28125" style="2" bestFit="1" customWidth="1"/>
    <col min="10" max="10" width="2.00390625" style="2" customWidth="1"/>
    <col min="11" max="16384" width="9.140625" style="2" customWidth="1"/>
  </cols>
  <sheetData>
    <row r="1" spans="1:9" ht="15.75">
      <c r="A1" s="344" t="s">
        <v>126</v>
      </c>
      <c r="B1" s="344"/>
      <c r="C1" s="344"/>
      <c r="D1" s="344"/>
      <c r="E1" s="344"/>
      <c r="F1" s="344"/>
      <c r="G1" s="344"/>
      <c r="H1" s="344"/>
      <c r="I1" s="26"/>
    </row>
    <row r="2" spans="1:9" ht="12.75">
      <c r="A2" s="345" t="s">
        <v>125</v>
      </c>
      <c r="B2" s="345"/>
      <c r="C2" s="345"/>
      <c r="D2" s="345"/>
      <c r="E2" s="345"/>
      <c r="F2" s="345"/>
      <c r="G2" s="345"/>
      <c r="H2" s="345"/>
      <c r="I2" s="1"/>
    </row>
    <row r="3" spans="1:9" ht="12.75">
      <c r="A3" s="343" t="s">
        <v>16</v>
      </c>
      <c r="B3" s="343"/>
      <c r="C3" s="343"/>
      <c r="D3" s="343"/>
      <c r="E3" s="343"/>
      <c r="F3" s="343"/>
      <c r="G3" s="343"/>
      <c r="H3" s="343"/>
      <c r="I3" s="3"/>
    </row>
    <row r="4" spans="1:9" ht="12.75">
      <c r="A4" s="383"/>
      <c r="B4" s="383"/>
      <c r="C4" s="383"/>
      <c r="D4" s="383"/>
      <c r="E4" s="383"/>
      <c r="F4" s="383"/>
      <c r="G4" s="383"/>
      <c r="H4" s="383"/>
      <c r="I4" s="28"/>
    </row>
    <row r="5" spans="1:9" ht="12.75">
      <c r="A5" s="345" t="str">
        <f>'Notes A'!A5:K5</f>
        <v>QUARTERLY REPORT ON CONSOLIDATED RESULTS FOR THE YEAR ENDED 31 MARCH 2013</v>
      </c>
      <c r="B5" s="345"/>
      <c r="C5" s="345"/>
      <c r="D5" s="345"/>
      <c r="E5" s="345"/>
      <c r="F5" s="345"/>
      <c r="G5" s="345"/>
      <c r="H5" s="345"/>
      <c r="I5" s="1"/>
    </row>
    <row r="6" spans="1:9" ht="12.75">
      <c r="A6" s="380"/>
      <c r="B6" s="380"/>
      <c r="C6" s="380"/>
      <c r="D6" s="380"/>
      <c r="E6" s="380"/>
      <c r="F6" s="380"/>
      <c r="G6" s="380"/>
      <c r="H6" s="380"/>
      <c r="I6" s="27"/>
    </row>
    <row r="7" spans="1:9" ht="12.75">
      <c r="A7" s="22" t="s">
        <v>69</v>
      </c>
      <c r="B7" s="379" t="s">
        <v>183</v>
      </c>
      <c r="C7" s="365"/>
      <c r="D7" s="365"/>
      <c r="E7" s="365"/>
      <c r="F7" s="365"/>
      <c r="G7" s="365"/>
      <c r="H7" s="365"/>
      <c r="I7" s="9"/>
    </row>
    <row r="8" spans="1:9" ht="12.75">
      <c r="A8" s="22"/>
      <c r="B8" s="365"/>
      <c r="C8" s="365"/>
      <c r="D8" s="365"/>
      <c r="E8" s="365"/>
      <c r="F8" s="365"/>
      <c r="G8" s="365"/>
      <c r="H8" s="365"/>
      <c r="I8" s="9"/>
    </row>
    <row r="9" spans="1:9" ht="12.75">
      <c r="A9" s="8"/>
      <c r="B9" s="5"/>
      <c r="C9" s="5"/>
      <c r="D9" s="8"/>
      <c r="E9" s="5"/>
      <c r="F9" s="5"/>
      <c r="G9" s="5"/>
      <c r="H9" s="5"/>
      <c r="I9" s="5"/>
    </row>
    <row r="10" spans="1:9" s="161" customFormat="1" ht="12.75">
      <c r="A10" s="218" t="s">
        <v>70</v>
      </c>
      <c r="B10" s="213" t="s">
        <v>71</v>
      </c>
      <c r="C10" s="214"/>
      <c r="D10" s="215"/>
      <c r="E10" s="214"/>
      <c r="F10" s="214"/>
      <c r="G10" s="214"/>
      <c r="H10" s="214"/>
      <c r="I10" s="214"/>
    </row>
    <row r="11" spans="1:14" s="161" customFormat="1" ht="12.75" customHeight="1">
      <c r="A11" s="218"/>
      <c r="B11" s="381" t="s">
        <v>310</v>
      </c>
      <c r="C11" s="381"/>
      <c r="D11" s="381"/>
      <c r="E11" s="381"/>
      <c r="F11" s="381"/>
      <c r="G11" s="381"/>
      <c r="H11" s="381"/>
      <c r="I11" s="304"/>
      <c r="J11" s="304"/>
      <c r="K11" s="304"/>
      <c r="L11" s="304"/>
      <c r="M11" s="304"/>
      <c r="N11" s="304"/>
    </row>
    <row r="12" spans="1:14" s="161" customFormat="1" ht="12.75" customHeight="1">
      <c r="A12" s="218"/>
      <c r="B12" s="381"/>
      <c r="C12" s="381"/>
      <c r="D12" s="381"/>
      <c r="E12" s="381"/>
      <c r="F12" s="381"/>
      <c r="G12" s="381"/>
      <c r="H12" s="381"/>
      <c r="I12" s="304"/>
      <c r="J12" s="304"/>
      <c r="K12" s="304"/>
      <c r="L12" s="304"/>
      <c r="M12" s="304"/>
      <c r="N12" s="304"/>
    </row>
    <row r="13" spans="1:14" s="161" customFormat="1" ht="12.75" customHeight="1">
      <c r="A13" s="218"/>
      <c r="B13" s="335"/>
      <c r="C13" s="335"/>
      <c r="D13" s="335"/>
      <c r="E13" s="335"/>
      <c r="F13" s="335"/>
      <c r="G13" s="335"/>
      <c r="H13" s="335"/>
      <c r="I13" s="304"/>
      <c r="J13" s="304"/>
      <c r="K13" s="304"/>
      <c r="L13" s="304"/>
      <c r="M13" s="304"/>
      <c r="N13" s="304"/>
    </row>
    <row r="14" spans="1:14" s="161" customFormat="1" ht="12.75" customHeight="1">
      <c r="A14" s="218"/>
      <c r="B14" s="381" t="s">
        <v>325</v>
      </c>
      <c r="C14" s="381"/>
      <c r="D14" s="381"/>
      <c r="E14" s="381"/>
      <c r="F14" s="381"/>
      <c r="G14" s="381"/>
      <c r="H14" s="381"/>
      <c r="I14" s="304"/>
      <c r="J14" s="304"/>
      <c r="K14" s="304"/>
      <c r="L14" s="304"/>
      <c r="M14" s="304"/>
      <c r="N14" s="304"/>
    </row>
    <row r="15" spans="1:14" s="161" customFormat="1" ht="12.75" customHeight="1">
      <c r="A15" s="218"/>
      <c r="B15" s="381"/>
      <c r="C15" s="381"/>
      <c r="D15" s="381"/>
      <c r="E15" s="381"/>
      <c r="F15" s="381"/>
      <c r="G15" s="381"/>
      <c r="H15" s="381"/>
      <c r="I15" s="304"/>
      <c r="J15" s="304"/>
      <c r="K15" s="304"/>
      <c r="L15" s="304"/>
      <c r="M15" s="304"/>
      <c r="N15" s="304"/>
    </row>
    <row r="16" spans="1:14" s="161" customFormat="1" ht="12.75" customHeight="1">
      <c r="A16" s="218"/>
      <c r="B16" s="381"/>
      <c r="C16" s="381"/>
      <c r="D16" s="381"/>
      <c r="E16" s="381"/>
      <c r="F16" s="381"/>
      <c r="G16" s="381"/>
      <c r="H16" s="381"/>
      <c r="I16" s="304"/>
      <c r="J16" s="304"/>
      <c r="K16" s="304"/>
      <c r="L16" s="304"/>
      <c r="M16" s="304"/>
      <c r="N16" s="304"/>
    </row>
    <row r="17" spans="1:9" s="161" customFormat="1" ht="12.75" customHeight="1">
      <c r="A17" s="218"/>
      <c r="B17" s="284"/>
      <c r="C17" s="284"/>
      <c r="D17" s="284"/>
      <c r="E17" s="284"/>
      <c r="F17" s="284"/>
      <c r="G17" s="284"/>
      <c r="H17" s="284"/>
      <c r="I17" s="214"/>
    </row>
    <row r="18" spans="1:9" s="161" customFormat="1" ht="12.75">
      <c r="A18" s="218" t="s">
        <v>72</v>
      </c>
      <c r="B18" s="213" t="s">
        <v>102</v>
      </c>
      <c r="C18" s="214"/>
      <c r="D18" s="215"/>
      <c r="E18" s="214"/>
      <c r="F18" s="214"/>
      <c r="G18" s="214"/>
      <c r="H18" s="214"/>
      <c r="I18" s="214"/>
    </row>
    <row r="19" spans="1:9" s="161" customFormat="1" ht="12.75" customHeight="1">
      <c r="A19" s="218"/>
      <c r="B19" s="382" t="s">
        <v>311</v>
      </c>
      <c r="C19" s="382"/>
      <c r="D19" s="382"/>
      <c r="E19" s="382"/>
      <c r="F19" s="382"/>
      <c r="G19" s="382"/>
      <c r="H19" s="382"/>
      <c r="I19" s="191"/>
    </row>
    <row r="20" spans="1:9" s="161" customFormat="1" ht="12.75" customHeight="1">
      <c r="A20" s="218"/>
      <c r="B20" s="382"/>
      <c r="C20" s="382"/>
      <c r="D20" s="382"/>
      <c r="E20" s="382"/>
      <c r="F20" s="382"/>
      <c r="G20" s="382"/>
      <c r="H20" s="382"/>
      <c r="I20" s="191"/>
    </row>
    <row r="21" spans="1:9" s="161" customFormat="1" ht="12.75" customHeight="1">
      <c r="A21" s="218"/>
      <c r="B21" s="382"/>
      <c r="C21" s="382"/>
      <c r="D21" s="382"/>
      <c r="E21" s="382"/>
      <c r="F21" s="382"/>
      <c r="G21" s="382"/>
      <c r="H21" s="382"/>
      <c r="I21" s="191"/>
    </row>
    <row r="22" spans="1:9" s="161" customFormat="1" ht="12.75" customHeight="1">
      <c r="A22" s="218"/>
      <c r="B22" s="382"/>
      <c r="C22" s="382"/>
      <c r="D22" s="382"/>
      <c r="E22" s="382"/>
      <c r="F22" s="382"/>
      <c r="G22" s="382"/>
      <c r="H22" s="382"/>
      <c r="I22" s="191"/>
    </row>
    <row r="23" spans="1:9" s="161" customFormat="1" ht="13.5" customHeight="1">
      <c r="A23" s="218"/>
      <c r="B23" s="302"/>
      <c r="C23" s="303"/>
      <c r="D23" s="303"/>
      <c r="E23" s="303"/>
      <c r="F23" s="303"/>
      <c r="G23" s="303"/>
      <c r="H23" s="303"/>
      <c r="I23" s="191"/>
    </row>
    <row r="24" spans="1:9" s="161" customFormat="1" ht="12.75" customHeight="1">
      <c r="A24" s="218" t="s">
        <v>73</v>
      </c>
      <c r="B24" s="213" t="s">
        <v>172</v>
      </c>
      <c r="C24" s="214"/>
      <c r="D24" s="215"/>
      <c r="E24" s="214"/>
      <c r="F24" s="214"/>
      <c r="G24" s="214"/>
      <c r="H24" s="214"/>
      <c r="I24" s="214"/>
    </row>
    <row r="25" spans="1:9" s="161" customFormat="1" ht="12.75" customHeight="1">
      <c r="A25" s="218"/>
      <c r="B25" s="382" t="s">
        <v>308</v>
      </c>
      <c r="C25" s="382"/>
      <c r="D25" s="382"/>
      <c r="E25" s="382"/>
      <c r="F25" s="382"/>
      <c r="G25" s="382"/>
      <c r="H25" s="382"/>
      <c r="I25" s="191"/>
    </row>
    <row r="26" spans="1:9" s="161" customFormat="1" ht="12.75">
      <c r="A26" s="218"/>
      <c r="B26" s="382"/>
      <c r="C26" s="382"/>
      <c r="D26" s="382"/>
      <c r="E26" s="382"/>
      <c r="F26" s="382"/>
      <c r="G26" s="382"/>
      <c r="H26" s="382"/>
      <c r="I26" s="191"/>
    </row>
    <row r="27" spans="1:9" s="161" customFormat="1" ht="12.75">
      <c r="A27" s="218"/>
      <c r="B27" s="382"/>
      <c r="C27" s="382"/>
      <c r="D27" s="382"/>
      <c r="E27" s="382"/>
      <c r="F27" s="382"/>
      <c r="G27" s="382"/>
      <c r="H27" s="382"/>
      <c r="I27" s="191"/>
    </row>
    <row r="28" spans="1:9" s="161" customFormat="1" ht="12.75">
      <c r="A28" s="215"/>
      <c r="B28" s="382"/>
      <c r="C28" s="382"/>
      <c r="D28" s="382"/>
      <c r="E28" s="382"/>
      <c r="F28" s="382"/>
      <c r="G28" s="382"/>
      <c r="H28" s="382"/>
      <c r="I28" s="187"/>
    </row>
    <row r="29" spans="1:9" s="161" customFormat="1" ht="12.75">
      <c r="A29" s="218" t="s">
        <v>74</v>
      </c>
      <c r="B29" s="213" t="s">
        <v>75</v>
      </c>
      <c r="C29" s="214"/>
      <c r="D29" s="215"/>
      <c r="E29" s="214"/>
      <c r="F29" s="214"/>
      <c r="G29" s="214"/>
      <c r="H29" s="214"/>
      <c r="I29" s="214"/>
    </row>
    <row r="30" spans="1:9" s="161" customFormat="1" ht="12.75" customHeight="1">
      <c r="A30" s="215"/>
      <c r="B30" s="376" t="s">
        <v>279</v>
      </c>
      <c r="C30" s="376"/>
      <c r="D30" s="376"/>
      <c r="E30" s="376"/>
      <c r="F30" s="376"/>
      <c r="G30" s="376"/>
      <c r="H30" s="376"/>
      <c r="I30" s="162"/>
    </row>
    <row r="31" spans="1:9" ht="12.75" customHeight="1">
      <c r="A31" s="8"/>
      <c r="B31" s="376"/>
      <c r="C31" s="376"/>
      <c r="D31" s="376"/>
      <c r="E31" s="376"/>
      <c r="F31" s="376"/>
      <c r="G31" s="376"/>
      <c r="H31" s="376"/>
      <c r="I31" s="162"/>
    </row>
    <row r="32" spans="1:9" ht="12.75">
      <c r="A32" s="8"/>
      <c r="B32" s="274"/>
      <c r="C32" s="274"/>
      <c r="D32" s="274"/>
      <c r="E32" s="274"/>
      <c r="F32" s="274"/>
      <c r="G32" s="274"/>
      <c r="H32" s="274"/>
      <c r="I32" s="6"/>
    </row>
    <row r="33" spans="1:9" ht="12.75">
      <c r="A33" s="22" t="s">
        <v>76</v>
      </c>
      <c r="B33" s="213" t="s">
        <v>29</v>
      </c>
      <c r="C33" s="214"/>
      <c r="D33" s="215"/>
      <c r="E33" s="214"/>
      <c r="F33" s="214"/>
      <c r="G33" s="214"/>
      <c r="H33" s="214"/>
      <c r="I33" s="5"/>
    </row>
    <row r="34" spans="1:9" ht="12.75">
      <c r="A34" s="22"/>
      <c r="B34" s="213"/>
      <c r="C34" s="214"/>
      <c r="D34" s="386" t="s">
        <v>100</v>
      </c>
      <c r="E34" s="386"/>
      <c r="F34" s="275"/>
      <c r="G34" s="386" t="s">
        <v>98</v>
      </c>
      <c r="H34" s="386"/>
      <c r="I34" s="29"/>
    </row>
    <row r="35" spans="1:9" ht="12.75">
      <c r="A35" s="22"/>
      <c r="B35" s="213"/>
      <c r="C35" s="214"/>
      <c r="D35" s="273" t="s">
        <v>133</v>
      </c>
      <c r="E35" s="273" t="s">
        <v>136</v>
      </c>
      <c r="F35" s="276"/>
      <c r="G35" s="273" t="s">
        <v>133</v>
      </c>
      <c r="H35" s="273" t="s">
        <v>136</v>
      </c>
      <c r="I35" s="1"/>
    </row>
    <row r="36" spans="1:9" ht="12.75">
      <c r="A36" s="22"/>
      <c r="B36" s="213"/>
      <c r="C36" s="214"/>
      <c r="D36" s="273" t="s">
        <v>134</v>
      </c>
      <c r="E36" s="273" t="s">
        <v>137</v>
      </c>
      <c r="F36" s="276"/>
      <c r="G36" s="273" t="s">
        <v>134</v>
      </c>
      <c r="H36" s="273" t="s">
        <v>137</v>
      </c>
      <c r="I36" s="1"/>
    </row>
    <row r="37" spans="1:9" ht="12.75">
      <c r="A37" s="22"/>
      <c r="B37" s="4"/>
      <c r="C37" s="5"/>
      <c r="D37" s="1" t="s">
        <v>135</v>
      </c>
      <c r="E37" s="1" t="s">
        <v>135</v>
      </c>
      <c r="F37" s="31"/>
      <c r="G37" s="1" t="s">
        <v>138</v>
      </c>
      <c r="H37" s="1" t="s">
        <v>139</v>
      </c>
      <c r="I37" s="1"/>
    </row>
    <row r="38" spans="1:9" ht="12.75">
      <c r="A38" s="22"/>
      <c r="B38" s="213"/>
      <c r="C38" s="214"/>
      <c r="D38" s="332">
        <f>'Consolidated IS'!D14</f>
        <v>41364</v>
      </c>
      <c r="E38" s="332">
        <f>'Consolidated IS'!E14</f>
        <v>40999</v>
      </c>
      <c r="F38" s="333"/>
      <c r="G38" s="332">
        <f>'Consolidated IS'!G14</f>
        <v>41364</v>
      </c>
      <c r="H38" s="332">
        <f>'Consolidated IS'!H14</f>
        <v>40999</v>
      </c>
      <c r="I38" s="32"/>
    </row>
    <row r="39" spans="1:9" ht="12.75">
      <c r="A39" s="22"/>
      <c r="B39" s="213"/>
      <c r="C39" s="214"/>
      <c r="D39" s="273" t="s">
        <v>26</v>
      </c>
      <c r="E39" s="273" t="s">
        <v>26</v>
      </c>
      <c r="F39" s="276"/>
      <c r="G39" s="273" t="s">
        <v>26</v>
      </c>
      <c r="H39" s="273" t="s">
        <v>26</v>
      </c>
      <c r="I39" s="1"/>
    </row>
    <row r="40" spans="1:9" ht="12.75">
      <c r="A40" s="22"/>
      <c r="B40" s="214" t="s">
        <v>140</v>
      </c>
      <c r="C40" s="214"/>
      <c r="D40" s="200"/>
      <c r="E40" s="170"/>
      <c r="F40" s="170"/>
      <c r="G40" s="170"/>
      <c r="H40" s="170"/>
      <c r="I40" s="16"/>
    </row>
    <row r="41" spans="1:9" ht="13.5" thickBot="1">
      <c r="A41" s="22"/>
      <c r="B41" s="214"/>
      <c r="C41" s="214" t="s">
        <v>180</v>
      </c>
      <c r="D41" s="334">
        <f>-'Consolidated IS'!D31</f>
        <v>0</v>
      </c>
      <c r="E41" s="334">
        <f>-'Consolidated IS'!E31</f>
        <v>0</v>
      </c>
      <c r="F41" s="170"/>
      <c r="G41" s="334">
        <f>-'Consolidated IS'!G31</f>
        <v>0</v>
      </c>
      <c r="H41" s="334">
        <f>-'Consolidated IS'!H31</f>
        <v>0</v>
      </c>
      <c r="I41" s="25"/>
    </row>
    <row r="42" spans="1:9" ht="12.75">
      <c r="A42" s="22"/>
      <c r="B42" s="213"/>
      <c r="C42" s="214"/>
      <c r="D42" s="215"/>
      <c r="E42" s="214"/>
      <c r="F42" s="214"/>
      <c r="G42" s="214"/>
      <c r="H42" s="214"/>
      <c r="I42" s="5"/>
    </row>
    <row r="43" spans="1:9" ht="12.75" customHeight="1">
      <c r="A43" s="8"/>
      <c r="B43" s="376" t="s">
        <v>237</v>
      </c>
      <c r="C43" s="376"/>
      <c r="D43" s="376"/>
      <c r="E43" s="376"/>
      <c r="F43" s="376"/>
      <c r="G43" s="376"/>
      <c r="H43" s="376"/>
      <c r="I43" s="24"/>
    </row>
    <row r="44" spans="1:9" ht="12.75" customHeight="1">
      <c r="A44" s="8"/>
      <c r="B44" s="376"/>
      <c r="C44" s="376"/>
      <c r="D44" s="376"/>
      <c r="E44" s="376"/>
      <c r="F44" s="376"/>
      <c r="G44" s="376"/>
      <c r="H44" s="376"/>
      <c r="I44" s="24"/>
    </row>
    <row r="45" spans="1:9" ht="12.75" customHeight="1">
      <c r="A45" s="8"/>
      <c r="B45" s="376"/>
      <c r="C45" s="376"/>
      <c r="D45" s="376"/>
      <c r="E45" s="376"/>
      <c r="F45" s="376"/>
      <c r="G45" s="376"/>
      <c r="H45" s="376"/>
      <c r="I45" s="24"/>
    </row>
    <row r="46" spans="1:9" ht="12.75" customHeight="1">
      <c r="A46" s="8"/>
      <c r="B46" s="376"/>
      <c r="C46" s="376"/>
      <c r="D46" s="376"/>
      <c r="E46" s="376"/>
      <c r="F46" s="376"/>
      <c r="G46" s="376"/>
      <c r="H46" s="376"/>
      <c r="I46" s="24"/>
    </row>
    <row r="47" spans="1:9" ht="12.75" customHeight="1">
      <c r="A47" s="8"/>
      <c r="B47" s="376"/>
      <c r="C47" s="376"/>
      <c r="D47" s="376"/>
      <c r="E47" s="376"/>
      <c r="F47" s="376"/>
      <c r="G47" s="376"/>
      <c r="H47" s="376"/>
      <c r="I47" s="24"/>
    </row>
    <row r="48" spans="1:9" ht="12.75" customHeight="1">
      <c r="A48" s="8"/>
      <c r="B48" s="376"/>
      <c r="C48" s="376"/>
      <c r="D48" s="376"/>
      <c r="E48" s="376"/>
      <c r="F48" s="376"/>
      <c r="G48" s="376"/>
      <c r="H48" s="376"/>
      <c r="I48" s="24"/>
    </row>
    <row r="49" spans="1:9" ht="12.75">
      <c r="A49" s="8"/>
      <c r="B49" s="24"/>
      <c r="C49" s="24"/>
      <c r="D49" s="24"/>
      <c r="E49" s="24"/>
      <c r="F49" s="24"/>
      <c r="G49" s="24"/>
      <c r="H49" s="24"/>
      <c r="I49" s="24"/>
    </row>
    <row r="50" spans="1:9" ht="12.75">
      <c r="A50" s="22" t="s">
        <v>77</v>
      </c>
      <c r="B50" s="4" t="s">
        <v>6</v>
      </c>
      <c r="C50" s="5"/>
      <c r="D50" s="8"/>
      <c r="E50" s="5"/>
      <c r="F50" s="5"/>
      <c r="G50" s="5"/>
      <c r="H50" s="5"/>
      <c r="I50" s="5"/>
    </row>
    <row r="51" spans="1:9" ht="12.75">
      <c r="A51" s="8"/>
      <c r="B51" s="15" t="s">
        <v>187</v>
      </c>
      <c r="C51" s="21"/>
      <c r="D51" s="21"/>
      <c r="E51" s="21"/>
      <c r="F51" s="21"/>
      <c r="G51" s="21"/>
      <c r="H51" s="21"/>
      <c r="I51" s="21"/>
    </row>
    <row r="52" spans="1:9" ht="12.75">
      <c r="A52" s="8"/>
      <c r="B52" s="21"/>
      <c r="C52" s="21"/>
      <c r="D52" s="21"/>
      <c r="E52" s="21"/>
      <c r="F52" s="21"/>
      <c r="G52" s="21"/>
      <c r="H52" s="21"/>
      <c r="I52" s="21"/>
    </row>
    <row r="53" spans="1:9" ht="12.75">
      <c r="A53" s="22" t="s">
        <v>78</v>
      </c>
      <c r="B53" s="4" t="s">
        <v>7</v>
      </c>
      <c r="C53" s="5"/>
      <c r="D53" s="8"/>
      <c r="E53" s="5"/>
      <c r="F53" s="5"/>
      <c r="G53" s="5"/>
      <c r="H53" s="5"/>
      <c r="I53" s="5"/>
    </row>
    <row r="54" spans="1:9" ht="12.75" customHeight="1">
      <c r="A54" s="8"/>
      <c r="B54" s="387" t="s">
        <v>188</v>
      </c>
      <c r="C54" s="387"/>
      <c r="D54" s="387"/>
      <c r="E54" s="387"/>
      <c r="F54" s="387"/>
      <c r="G54" s="387"/>
      <c r="H54" s="387"/>
      <c r="I54" s="387"/>
    </row>
    <row r="55" spans="1:9" ht="12.75">
      <c r="A55" s="8"/>
      <c r="B55" s="11"/>
      <c r="C55" s="11"/>
      <c r="D55" s="11"/>
      <c r="E55" s="11"/>
      <c r="F55" s="11"/>
      <c r="G55" s="11"/>
      <c r="H55" s="11"/>
      <c r="I55" s="11"/>
    </row>
    <row r="56" spans="1:9" ht="12.75">
      <c r="A56" s="151" t="s">
        <v>79</v>
      </c>
      <c r="B56" s="4" t="s">
        <v>8</v>
      </c>
      <c r="C56" s="11"/>
      <c r="D56" s="11"/>
      <c r="E56" s="11"/>
      <c r="F56" s="11"/>
      <c r="G56" s="11"/>
      <c r="H56" s="11"/>
      <c r="I56" s="11"/>
    </row>
    <row r="57" spans="1:9" ht="12.75">
      <c r="A57" s="146"/>
      <c r="B57" s="376" t="s">
        <v>186</v>
      </c>
      <c r="C57" s="376"/>
      <c r="D57" s="376"/>
      <c r="E57" s="376"/>
      <c r="F57" s="376"/>
      <c r="G57" s="376"/>
      <c r="H57" s="376"/>
      <c r="I57" s="163"/>
    </row>
    <row r="58" spans="1:9" ht="14.25" customHeight="1">
      <c r="A58" s="8"/>
      <c r="B58" s="160"/>
      <c r="C58" s="160"/>
      <c r="D58" s="160"/>
      <c r="E58" s="160"/>
      <c r="F58" s="160"/>
      <c r="G58" s="160"/>
      <c r="H58" s="160"/>
      <c r="I58" s="160"/>
    </row>
    <row r="59" spans="1:9" ht="12.75" customHeight="1">
      <c r="A59" s="151" t="s">
        <v>81</v>
      </c>
      <c r="B59" s="152" t="s">
        <v>80</v>
      </c>
      <c r="C59" s="153"/>
      <c r="D59" s="154"/>
      <c r="E59" s="153"/>
      <c r="F59" s="153"/>
      <c r="G59" s="153"/>
      <c r="H59" s="153"/>
      <c r="I59" s="153"/>
    </row>
    <row r="60" spans="1:9" ht="12.75">
      <c r="A60" s="151"/>
      <c r="B60" s="153"/>
      <c r="C60" s="153"/>
      <c r="D60" s="154"/>
      <c r="E60" s="153"/>
      <c r="F60" s="153"/>
      <c r="G60" s="155" t="str">
        <f>'Balance Sheet'!C10</f>
        <v>AS AT</v>
      </c>
      <c r="H60" s="155"/>
      <c r="I60" s="153"/>
    </row>
    <row r="61" spans="1:9" ht="12.75">
      <c r="A61" s="151"/>
      <c r="B61" s="152"/>
      <c r="C61" s="153"/>
      <c r="D61" s="154"/>
      <c r="E61" s="153"/>
      <c r="F61" s="153"/>
      <c r="G61" s="155">
        <f>'Balance Sheet'!C11</f>
        <v>41364</v>
      </c>
      <c r="H61" s="155"/>
      <c r="I61" s="153"/>
    </row>
    <row r="62" spans="1:9" ht="12.75" customHeight="1">
      <c r="A62" s="154"/>
      <c r="B62" s="153"/>
      <c r="C62" s="153"/>
      <c r="D62" s="154"/>
      <c r="E62" s="153"/>
      <c r="F62" s="156"/>
      <c r="G62" s="151" t="s">
        <v>26</v>
      </c>
      <c r="H62" s="151"/>
      <c r="I62" s="153"/>
    </row>
    <row r="63" spans="1:9" ht="12.75" customHeight="1">
      <c r="A63" s="154"/>
      <c r="B63" s="154"/>
      <c r="C63" s="157" t="s">
        <v>9</v>
      </c>
      <c r="D63" s="154"/>
      <c r="E63" s="153"/>
      <c r="F63" s="156"/>
      <c r="G63" s="219"/>
      <c r="H63" s="153"/>
      <c r="I63" s="153"/>
    </row>
    <row r="64" spans="1:9" ht="12.75" customHeight="1">
      <c r="A64" s="154"/>
      <c r="B64" s="154"/>
      <c r="C64" s="286" t="s">
        <v>103</v>
      </c>
      <c r="D64" s="154"/>
      <c r="E64" s="153"/>
      <c r="F64" s="156"/>
      <c r="G64" s="285">
        <f>'Balance Sheet'!C29+'Balance Sheet'!C30</f>
        <v>2518587</v>
      </c>
      <c r="H64" s="158"/>
      <c r="I64" s="153"/>
    </row>
    <row r="65" spans="1:9" ht="12.75" customHeight="1">
      <c r="A65" s="154"/>
      <c r="B65" s="342" t="s">
        <v>323</v>
      </c>
      <c r="C65" s="286" t="s">
        <v>132</v>
      </c>
      <c r="D65" s="154"/>
      <c r="E65" s="153"/>
      <c r="F65" s="156"/>
      <c r="G65" s="206">
        <f>'Balance Sheet'!C46</f>
        <v>3071889</v>
      </c>
      <c r="H65" s="159"/>
      <c r="I65" s="153"/>
    </row>
    <row r="66" spans="1:9" ht="12.75" customHeight="1">
      <c r="A66" s="154"/>
      <c r="B66" s="154"/>
      <c r="C66" s="286"/>
      <c r="D66" s="154"/>
      <c r="E66" s="153"/>
      <c r="F66" s="156"/>
      <c r="G66" s="206"/>
      <c r="H66" s="159"/>
      <c r="I66" s="153"/>
    </row>
    <row r="67" spans="1:9" ht="12.75" customHeight="1" thickBot="1">
      <c r="A67" s="154"/>
      <c r="B67" s="153"/>
      <c r="C67" s="153"/>
      <c r="D67" s="154"/>
      <c r="E67" s="153"/>
      <c r="F67" s="156"/>
      <c r="G67" s="277">
        <f>SUM(G64:G66)</f>
        <v>5590476</v>
      </c>
      <c r="H67" s="159"/>
      <c r="I67" s="153"/>
    </row>
    <row r="68" spans="1:9" ht="12.75" customHeight="1">
      <c r="A68" s="154"/>
      <c r="B68" s="153"/>
      <c r="C68" s="153"/>
      <c r="D68" s="154"/>
      <c r="E68" s="206"/>
      <c r="F68" s="206"/>
      <c r="G68" s="206"/>
      <c r="H68" s="159"/>
      <c r="I68" s="153"/>
    </row>
    <row r="69" spans="1:9" ht="12.75" customHeight="1">
      <c r="A69" s="218" t="s">
        <v>83</v>
      </c>
      <c r="B69" s="213" t="s">
        <v>240</v>
      </c>
      <c r="C69" s="219"/>
      <c r="D69" s="220"/>
      <c r="E69" s="206"/>
      <c r="F69" s="206"/>
      <c r="G69" s="206"/>
      <c r="H69" s="206"/>
      <c r="I69" s="153"/>
    </row>
    <row r="70" spans="1:9" ht="12.75" customHeight="1">
      <c r="A70" s="218"/>
      <c r="B70" s="213"/>
      <c r="C70" s="221"/>
      <c r="D70" s="222"/>
      <c r="E70" s="223"/>
      <c r="F70" s="250"/>
      <c r="G70" s="278" t="s">
        <v>234</v>
      </c>
      <c r="H70" s="251" t="s">
        <v>234</v>
      </c>
      <c r="I70" s="153"/>
    </row>
    <row r="71" spans="1:9" ht="12.75" customHeight="1">
      <c r="A71" s="220"/>
      <c r="B71" s="219"/>
      <c r="C71" s="226"/>
      <c r="D71" s="227"/>
      <c r="E71" s="228"/>
      <c r="F71" s="229"/>
      <c r="G71" s="279">
        <v>41364</v>
      </c>
      <c r="H71" s="217">
        <v>41274</v>
      </c>
      <c r="I71" s="153"/>
    </row>
    <row r="72" spans="1:9" ht="12.75" customHeight="1">
      <c r="A72" s="220"/>
      <c r="B72" s="219"/>
      <c r="C72" s="224" t="s">
        <v>238</v>
      </c>
      <c r="D72" s="225"/>
      <c r="E72" s="206"/>
      <c r="F72" s="252"/>
      <c r="G72" s="280"/>
      <c r="H72" s="253"/>
      <c r="I72" s="153"/>
    </row>
    <row r="73" spans="1:9" ht="12.75" customHeight="1">
      <c r="A73" s="220"/>
      <c r="B73" s="219"/>
      <c r="C73" s="341" t="s">
        <v>321</v>
      </c>
      <c r="D73" s="225"/>
      <c r="E73" s="206"/>
      <c r="F73" s="230"/>
      <c r="G73" s="230">
        <f>G77-G76-G74</f>
        <v>42873</v>
      </c>
      <c r="H73" s="230">
        <v>-992100</v>
      </c>
      <c r="I73" s="153"/>
    </row>
    <row r="74" spans="1:9" ht="12.75" customHeight="1">
      <c r="A74" s="220"/>
      <c r="B74" s="219"/>
      <c r="C74" s="341" t="s">
        <v>322</v>
      </c>
      <c r="D74" s="225"/>
      <c r="E74" s="206"/>
      <c r="F74" s="230"/>
      <c r="G74" s="237">
        <v>115205</v>
      </c>
      <c r="H74" s="237">
        <v>78070</v>
      </c>
      <c r="I74" s="153"/>
    </row>
    <row r="75" spans="1:9" ht="12.75" customHeight="1">
      <c r="A75" s="220"/>
      <c r="B75" s="219"/>
      <c r="C75" s="224"/>
      <c r="D75" s="225"/>
      <c r="E75" s="206"/>
      <c r="F75" s="230"/>
      <c r="G75" s="230">
        <f>SUM(G73:G74)</f>
        <v>158078</v>
      </c>
      <c r="H75" s="230">
        <f>SUM(H73:H74)</f>
        <v>-914030</v>
      </c>
      <c r="I75" s="153"/>
    </row>
    <row r="76" spans="1:9" ht="12.75" customHeight="1">
      <c r="A76" s="220"/>
      <c r="B76" s="219"/>
      <c r="C76" s="224" t="s">
        <v>239</v>
      </c>
      <c r="D76" s="225"/>
      <c r="E76" s="206"/>
      <c r="F76" s="230"/>
      <c r="G76" s="230">
        <v>892699</v>
      </c>
      <c r="H76" s="230">
        <v>877704</v>
      </c>
      <c r="I76" s="153"/>
    </row>
    <row r="77" spans="1:9" ht="12.75" customHeight="1" thickBot="1">
      <c r="A77" s="220"/>
      <c r="B77" s="219"/>
      <c r="C77" s="340" t="s">
        <v>320</v>
      </c>
      <c r="D77" s="225"/>
      <c r="E77" s="206"/>
      <c r="F77" s="230"/>
      <c r="G77" s="231">
        <f>'Balance Sheet'!C42</f>
        <v>1050777</v>
      </c>
      <c r="H77" s="231">
        <f>SUM(H75:H76)</f>
        <v>-36326</v>
      </c>
      <c r="I77" s="153"/>
    </row>
    <row r="78" spans="1:9" ht="12.75" customHeight="1">
      <c r="A78" s="220"/>
      <c r="B78" s="219"/>
      <c r="C78" s="232"/>
      <c r="D78" s="227"/>
      <c r="E78" s="233"/>
      <c r="F78" s="234"/>
      <c r="G78" s="234"/>
      <c r="H78" s="234"/>
      <c r="I78" s="153"/>
    </row>
    <row r="79" spans="1:9" ht="12.75" customHeight="1">
      <c r="A79" s="220"/>
      <c r="B79" s="219"/>
      <c r="C79" s="235"/>
      <c r="D79" s="225"/>
      <c r="E79" s="236"/>
      <c r="F79" s="236"/>
      <c r="G79" s="236"/>
      <c r="H79" s="236"/>
      <c r="I79" s="153"/>
    </row>
    <row r="80" spans="1:9" s="161" customFormat="1" ht="12.75" customHeight="1">
      <c r="A80" s="218" t="s">
        <v>85</v>
      </c>
      <c r="B80" s="213" t="s">
        <v>305</v>
      </c>
      <c r="C80" s="214"/>
      <c r="D80" s="215"/>
      <c r="E80" s="214"/>
      <c r="F80" s="214"/>
      <c r="G80" s="214"/>
      <c r="H80" s="214"/>
      <c r="I80" s="214"/>
    </row>
    <row r="81" spans="1:11" s="161" customFormat="1" ht="12.75" customHeight="1">
      <c r="A81" s="22"/>
      <c r="B81" s="213"/>
      <c r="C81" s="214"/>
      <c r="D81" s="386" t="s">
        <v>100</v>
      </c>
      <c r="E81" s="386"/>
      <c r="F81" s="275"/>
      <c r="G81" s="386" t="s">
        <v>98</v>
      </c>
      <c r="H81" s="386"/>
      <c r="I81" s="29"/>
      <c r="J81" s="2"/>
      <c r="K81" s="272"/>
    </row>
    <row r="82" spans="1:10" s="161" customFormat="1" ht="12.75" customHeight="1">
      <c r="A82" s="22"/>
      <c r="B82" s="213"/>
      <c r="C82" s="214"/>
      <c r="D82" s="273" t="s">
        <v>133</v>
      </c>
      <c r="E82" s="273" t="s">
        <v>136</v>
      </c>
      <c r="F82" s="276"/>
      <c r="G82" s="273" t="s">
        <v>133</v>
      </c>
      <c r="H82" s="273" t="s">
        <v>136</v>
      </c>
      <c r="I82" s="1"/>
      <c r="J82" s="2"/>
    </row>
    <row r="83" spans="1:10" s="161" customFormat="1" ht="12.75" customHeight="1">
      <c r="A83" s="22"/>
      <c r="B83" s="213"/>
      <c r="C83" s="214"/>
      <c r="D83" s="273" t="s">
        <v>134</v>
      </c>
      <c r="E83" s="273" t="s">
        <v>137</v>
      </c>
      <c r="F83" s="276"/>
      <c r="G83" s="273" t="s">
        <v>134</v>
      </c>
      <c r="H83" s="273" t="s">
        <v>137</v>
      </c>
      <c r="I83" s="1"/>
      <c r="J83" s="2"/>
    </row>
    <row r="84" spans="1:10" s="161" customFormat="1" ht="12.75" customHeight="1">
      <c r="A84" s="22"/>
      <c r="B84" s="4"/>
      <c r="C84" s="5"/>
      <c r="D84" s="1" t="s">
        <v>135</v>
      </c>
      <c r="E84" s="1" t="s">
        <v>135</v>
      </c>
      <c r="F84" s="31"/>
      <c r="G84" s="1" t="s">
        <v>138</v>
      </c>
      <c r="H84" s="1" t="s">
        <v>139</v>
      </c>
      <c r="I84" s="1"/>
      <c r="J84" s="2"/>
    </row>
    <row r="85" spans="1:9" ht="12.75" customHeight="1">
      <c r="A85" s="22"/>
      <c r="B85" s="4"/>
      <c r="C85" s="5"/>
      <c r="D85" s="32">
        <f>D38</f>
        <v>41364</v>
      </c>
      <c r="E85" s="32">
        <f>E38</f>
        <v>40999</v>
      </c>
      <c r="F85" s="33"/>
      <c r="G85" s="32">
        <f>G38</f>
        <v>41364</v>
      </c>
      <c r="H85" s="32">
        <f>H38</f>
        <v>40999</v>
      </c>
      <c r="I85" s="32"/>
    </row>
    <row r="86" spans="1:9" ht="12.75" customHeight="1">
      <c r="A86" s="22"/>
      <c r="B86" s="4"/>
      <c r="C86" s="5"/>
      <c r="D86" s="1" t="s">
        <v>26</v>
      </c>
      <c r="E86" s="1" t="s">
        <v>26</v>
      </c>
      <c r="F86" s="31"/>
      <c r="G86" s="1" t="s">
        <v>26</v>
      </c>
      <c r="H86" s="1" t="s">
        <v>26</v>
      </c>
      <c r="I86" s="1"/>
    </row>
    <row r="87" spans="1:9" ht="12.75" customHeight="1">
      <c r="A87" s="22"/>
      <c r="B87" s="5" t="s">
        <v>306</v>
      </c>
      <c r="C87" s="5"/>
      <c r="D87" s="14"/>
      <c r="E87" s="16"/>
      <c r="F87" s="16"/>
      <c r="G87" s="16"/>
      <c r="H87" s="16"/>
      <c r="I87" s="16"/>
    </row>
    <row r="88" spans="1:9" ht="12.75" customHeight="1">
      <c r="A88" s="22"/>
      <c r="B88" s="5" t="s">
        <v>36</v>
      </c>
      <c r="C88" s="5"/>
      <c r="D88" s="200">
        <f>Cashflow!D38</f>
        <v>58611</v>
      </c>
      <c r="E88" s="170">
        <v>89721</v>
      </c>
      <c r="F88" s="170"/>
      <c r="G88" s="170">
        <f aca="true" t="shared" si="0" ref="G88:H90">D88</f>
        <v>58611</v>
      </c>
      <c r="H88" s="170">
        <f t="shared" si="0"/>
        <v>89721</v>
      </c>
      <c r="I88" s="16"/>
    </row>
    <row r="89" spans="1:9" ht="12.75" customHeight="1">
      <c r="A89" s="22"/>
      <c r="B89" s="5" t="s">
        <v>130</v>
      </c>
      <c r="C89" s="5"/>
      <c r="D89" s="200">
        <f>'Consolidated IS'!D23-'Notes B'!D88</f>
        <v>5200</v>
      </c>
      <c r="E89" s="170">
        <v>199</v>
      </c>
      <c r="F89" s="170"/>
      <c r="G89" s="170">
        <f t="shared" si="0"/>
        <v>5200</v>
      </c>
      <c r="H89" s="170">
        <f t="shared" si="0"/>
        <v>199</v>
      </c>
      <c r="I89" s="16"/>
    </row>
    <row r="90" spans="1:9" ht="12.75" customHeight="1">
      <c r="A90" s="22"/>
      <c r="B90" s="5" t="s">
        <v>245</v>
      </c>
      <c r="C90" s="5"/>
      <c r="D90" s="200">
        <v>37201</v>
      </c>
      <c r="E90" s="170">
        <v>0</v>
      </c>
      <c r="F90" s="170"/>
      <c r="G90" s="170">
        <f t="shared" si="0"/>
        <v>37201</v>
      </c>
      <c r="H90" s="170">
        <f t="shared" si="0"/>
        <v>0</v>
      </c>
      <c r="I90" s="16"/>
    </row>
    <row r="91" spans="1:9" ht="12.75" customHeight="1">
      <c r="A91" s="22"/>
      <c r="B91" s="5" t="s">
        <v>319</v>
      </c>
      <c r="C91" s="5"/>
      <c r="D91" s="200">
        <v>1054460</v>
      </c>
      <c r="E91" s="170">
        <v>0</v>
      </c>
      <c r="F91" s="170"/>
      <c r="G91" s="170">
        <f>D91</f>
        <v>1054460</v>
      </c>
      <c r="H91" s="170">
        <v>0</v>
      </c>
      <c r="I91" s="16"/>
    </row>
    <row r="92" spans="1:9" ht="12.75" customHeight="1">
      <c r="A92" s="22"/>
      <c r="B92" s="5"/>
      <c r="C92" s="5"/>
      <c r="D92" s="200"/>
      <c r="E92" s="170"/>
      <c r="F92" s="170"/>
      <c r="G92" s="170"/>
      <c r="H92" s="170"/>
      <c r="I92" s="16"/>
    </row>
    <row r="93" spans="1:9" ht="12.75" customHeight="1">
      <c r="A93" s="22"/>
      <c r="B93" s="5" t="s">
        <v>246</v>
      </c>
      <c r="C93" s="5"/>
      <c r="D93" s="200"/>
      <c r="E93" s="170"/>
      <c r="F93" s="170"/>
      <c r="G93" s="170"/>
      <c r="H93" s="170"/>
      <c r="I93" s="16"/>
    </row>
    <row r="94" spans="1:9" ht="12.75" customHeight="1">
      <c r="A94" s="22"/>
      <c r="B94" s="5" t="s">
        <v>120</v>
      </c>
      <c r="C94" s="5"/>
      <c r="D94" s="200">
        <f>-'Consolidated IS'!D27</f>
        <v>86285</v>
      </c>
      <c r="E94" s="170">
        <v>83246</v>
      </c>
      <c r="F94" s="170"/>
      <c r="G94" s="170">
        <f aca="true" t="shared" si="1" ref="G94:H98">D94</f>
        <v>86285</v>
      </c>
      <c r="H94" s="170">
        <f t="shared" si="1"/>
        <v>83246</v>
      </c>
      <c r="I94" s="16"/>
    </row>
    <row r="95" spans="1:9" ht="12.75" customHeight="1">
      <c r="A95" s="22"/>
      <c r="B95" s="5" t="s">
        <v>189</v>
      </c>
      <c r="C95" s="5"/>
      <c r="D95" s="200">
        <f>Cashflow!D18</f>
        <v>1295579</v>
      </c>
      <c r="E95" s="170">
        <v>1262435</v>
      </c>
      <c r="F95" s="170"/>
      <c r="G95" s="170">
        <f t="shared" si="1"/>
        <v>1295579</v>
      </c>
      <c r="H95" s="170">
        <f t="shared" si="1"/>
        <v>1262435</v>
      </c>
      <c r="I95" s="16"/>
    </row>
    <row r="96" spans="1:9" ht="12.75" customHeight="1" hidden="1">
      <c r="A96" s="22"/>
      <c r="B96" s="5" t="s">
        <v>264</v>
      </c>
      <c r="C96" s="5"/>
      <c r="D96" s="200"/>
      <c r="E96" s="170">
        <v>0</v>
      </c>
      <c r="F96" s="170"/>
      <c r="G96" s="170">
        <f t="shared" si="1"/>
        <v>0</v>
      </c>
      <c r="H96" s="170">
        <f t="shared" si="1"/>
        <v>0</v>
      </c>
      <c r="I96" s="16"/>
    </row>
    <row r="97" spans="1:9" ht="12.75" customHeight="1">
      <c r="A97" s="22"/>
      <c r="B97" s="5" t="s">
        <v>266</v>
      </c>
      <c r="C97" s="5"/>
      <c r="D97" s="200"/>
      <c r="E97" s="170">
        <v>0</v>
      </c>
      <c r="F97" s="170"/>
      <c r="G97" s="170">
        <f t="shared" si="1"/>
        <v>0</v>
      </c>
      <c r="H97" s="170">
        <f t="shared" si="1"/>
        <v>0</v>
      </c>
      <c r="I97" s="16"/>
    </row>
    <row r="98" spans="1:9" ht="12.75" customHeight="1">
      <c r="A98" s="22"/>
      <c r="B98" s="5" t="s">
        <v>247</v>
      </c>
      <c r="C98" s="5"/>
      <c r="D98" s="200">
        <f>15748.1+1210.4</f>
        <v>16958.5</v>
      </c>
      <c r="E98" s="170">
        <v>311879</v>
      </c>
      <c r="F98" s="170"/>
      <c r="G98" s="170">
        <f t="shared" si="1"/>
        <v>16958.5</v>
      </c>
      <c r="H98" s="170">
        <f t="shared" si="1"/>
        <v>311879</v>
      </c>
      <c r="I98" s="16"/>
    </row>
    <row r="99" spans="1:9" ht="12.75" customHeight="1">
      <c r="A99" s="22"/>
      <c r="B99" s="5"/>
      <c r="C99" s="5"/>
      <c r="D99" s="200"/>
      <c r="E99" s="16"/>
      <c r="F99" s="16"/>
      <c r="G99" s="170"/>
      <c r="H99" s="16"/>
      <c r="I99" s="16"/>
    </row>
    <row r="100" spans="1:9" ht="12.75" customHeight="1">
      <c r="A100" s="22"/>
      <c r="B100" s="361" t="s">
        <v>283</v>
      </c>
      <c r="C100" s="361"/>
      <c r="D100" s="361"/>
      <c r="E100" s="361"/>
      <c r="F100" s="361"/>
      <c r="G100" s="361"/>
      <c r="H100" s="361"/>
      <c r="I100" s="16"/>
    </row>
    <row r="101" spans="1:9" ht="12.75" customHeight="1">
      <c r="A101" s="22"/>
      <c r="B101" s="361"/>
      <c r="C101" s="361"/>
      <c r="D101" s="361"/>
      <c r="E101" s="361"/>
      <c r="F101" s="361"/>
      <c r="G101" s="361"/>
      <c r="H101" s="361"/>
      <c r="I101" s="16"/>
    </row>
    <row r="102" spans="1:9" ht="12.75" customHeight="1">
      <c r="A102" s="22"/>
      <c r="B102" s="5"/>
      <c r="C102" s="5"/>
      <c r="D102" s="14"/>
      <c r="E102" s="16"/>
      <c r="F102" s="16"/>
      <c r="G102" s="16"/>
      <c r="H102" s="16"/>
      <c r="I102" s="16"/>
    </row>
    <row r="103" spans="1:9" ht="12.75" customHeight="1">
      <c r="A103" s="22" t="s">
        <v>87</v>
      </c>
      <c r="B103" s="4" t="s">
        <v>82</v>
      </c>
      <c r="C103" s="5"/>
      <c r="D103" s="8"/>
      <c r="E103" s="5"/>
      <c r="F103" s="5"/>
      <c r="G103" s="5"/>
      <c r="H103" s="5"/>
      <c r="I103" s="5"/>
    </row>
    <row r="104" spans="1:10" ht="12.75" customHeight="1">
      <c r="A104" s="215"/>
      <c r="B104" s="388" t="s">
        <v>244</v>
      </c>
      <c r="C104" s="388"/>
      <c r="D104" s="388"/>
      <c r="E104" s="388"/>
      <c r="F104" s="388"/>
      <c r="G104" s="388"/>
      <c r="H104" s="388"/>
      <c r="I104" s="270"/>
      <c r="J104" s="161"/>
    </row>
    <row r="105" spans="1:10" ht="12.75">
      <c r="A105" s="215"/>
      <c r="B105" s="187"/>
      <c r="C105" s="187"/>
      <c r="D105" s="187"/>
      <c r="E105" s="187"/>
      <c r="F105" s="187"/>
      <c r="G105" s="187"/>
      <c r="H105" s="187"/>
      <c r="I105" s="187"/>
      <c r="J105" s="161"/>
    </row>
    <row r="106" spans="1:10" ht="12.75">
      <c r="A106" s="218" t="s">
        <v>89</v>
      </c>
      <c r="B106" s="213" t="s">
        <v>84</v>
      </c>
      <c r="C106" s="214"/>
      <c r="D106" s="215"/>
      <c r="E106" s="214"/>
      <c r="F106" s="214"/>
      <c r="G106" s="214"/>
      <c r="H106" s="214"/>
      <c r="I106" s="214"/>
      <c r="J106" s="161"/>
    </row>
    <row r="107" spans="1:10" ht="12.75" customHeight="1">
      <c r="A107" s="215"/>
      <c r="B107" s="388" t="s">
        <v>243</v>
      </c>
      <c r="C107" s="388"/>
      <c r="D107" s="388"/>
      <c r="E107" s="388"/>
      <c r="F107" s="388"/>
      <c r="G107" s="388"/>
      <c r="H107" s="388"/>
      <c r="I107" s="270"/>
      <c r="J107" s="161"/>
    </row>
    <row r="108" spans="1:9" ht="12.75" customHeight="1">
      <c r="A108" s="8"/>
      <c r="B108" s="9"/>
      <c r="C108" s="9"/>
      <c r="D108" s="9"/>
      <c r="E108" s="9"/>
      <c r="F108" s="9"/>
      <c r="G108" s="9"/>
      <c r="H108" s="9"/>
      <c r="I108" s="9"/>
    </row>
    <row r="109" spans="1:9" ht="12.75" customHeight="1">
      <c r="A109" s="22" t="s">
        <v>10</v>
      </c>
      <c r="B109" s="4" t="s">
        <v>86</v>
      </c>
      <c r="C109" s="5"/>
      <c r="D109" s="8"/>
      <c r="E109" s="5"/>
      <c r="F109" s="5"/>
      <c r="G109" s="5"/>
      <c r="H109" s="5"/>
      <c r="I109" s="5"/>
    </row>
    <row r="110" spans="1:9" ht="12.75" customHeight="1">
      <c r="A110" s="22"/>
      <c r="B110" s="2" t="s">
        <v>175</v>
      </c>
      <c r="C110" s="5"/>
      <c r="D110" s="8"/>
      <c r="E110" s="5"/>
      <c r="F110" s="5"/>
      <c r="G110" s="5"/>
      <c r="H110" s="5"/>
      <c r="I110" s="5"/>
    </row>
    <row r="111" spans="1:9" ht="12.75">
      <c r="A111" s="22"/>
      <c r="C111" s="5"/>
      <c r="D111" s="8"/>
      <c r="E111" s="5"/>
      <c r="F111" s="5"/>
      <c r="G111" s="5"/>
      <c r="H111" s="5"/>
      <c r="I111" s="5"/>
    </row>
    <row r="112" spans="1:9" ht="12.75">
      <c r="A112" s="22" t="s">
        <v>173</v>
      </c>
      <c r="B112" s="4" t="s">
        <v>88</v>
      </c>
      <c r="C112" s="5"/>
      <c r="D112" s="8"/>
      <c r="E112" s="5"/>
      <c r="F112" s="5"/>
      <c r="G112" s="5"/>
      <c r="H112" s="5"/>
      <c r="I112" s="5"/>
    </row>
    <row r="113" spans="1:9" ht="12.75">
      <c r="A113" s="22"/>
      <c r="B113" s="8"/>
      <c r="C113" s="5"/>
      <c r="D113" s="385" t="s">
        <v>100</v>
      </c>
      <c r="E113" s="385"/>
      <c r="F113" s="30"/>
      <c r="G113" s="385" t="s">
        <v>98</v>
      </c>
      <c r="H113" s="385"/>
      <c r="I113" s="29"/>
    </row>
    <row r="114" spans="1:9" ht="12.75">
      <c r="A114" s="22"/>
      <c r="B114" s="5"/>
      <c r="C114" s="12"/>
      <c r="D114" s="1" t="s">
        <v>133</v>
      </c>
      <c r="E114" s="1" t="s">
        <v>136</v>
      </c>
      <c r="F114" s="31"/>
      <c r="G114" s="1" t="s">
        <v>133</v>
      </c>
      <c r="H114" s="1" t="s">
        <v>136</v>
      </c>
      <c r="I114" s="1"/>
    </row>
    <row r="115" spans="1:9" ht="12.75">
      <c r="A115" s="22"/>
      <c r="B115" s="5"/>
      <c r="C115" s="10"/>
      <c r="D115" s="1" t="s">
        <v>134</v>
      </c>
      <c r="E115" s="1" t="s">
        <v>137</v>
      </c>
      <c r="F115" s="31"/>
      <c r="G115" s="1" t="s">
        <v>134</v>
      </c>
      <c r="H115" s="1" t="s">
        <v>137</v>
      </c>
      <c r="I115" s="1"/>
    </row>
    <row r="116" spans="1:9" ht="12.75">
      <c r="A116" s="22"/>
      <c r="B116" s="8"/>
      <c r="C116" s="5"/>
      <c r="D116" s="1" t="s">
        <v>135</v>
      </c>
      <c r="E116" s="1" t="s">
        <v>135</v>
      </c>
      <c r="F116" s="31"/>
      <c r="G116" s="1" t="s">
        <v>138</v>
      </c>
      <c r="H116" s="1" t="s">
        <v>139</v>
      </c>
      <c r="I116" s="1"/>
    </row>
    <row r="117" spans="1:9" ht="12.75">
      <c r="A117" s="22"/>
      <c r="B117" s="5"/>
      <c r="C117" s="12"/>
      <c r="D117" s="32">
        <f>D38</f>
        <v>41364</v>
      </c>
      <c r="E117" s="32">
        <f>E38</f>
        <v>40999</v>
      </c>
      <c r="F117" s="33"/>
      <c r="G117" s="32">
        <f>G38</f>
        <v>41364</v>
      </c>
      <c r="H117" s="32">
        <f>H38</f>
        <v>40999</v>
      </c>
      <c r="I117" s="32"/>
    </row>
    <row r="118" spans="1:9" ht="12.75">
      <c r="A118" s="22"/>
      <c r="B118" s="5"/>
      <c r="C118" s="10"/>
      <c r="D118" s="13"/>
      <c r="E118" s="13"/>
      <c r="G118" s="10"/>
      <c r="H118" s="10"/>
      <c r="I118" s="10"/>
    </row>
    <row r="119" spans="1:9" ht="12.75">
      <c r="A119" s="22"/>
      <c r="B119" s="5" t="s">
        <v>307</v>
      </c>
      <c r="C119" s="12"/>
      <c r="D119" s="23">
        <f>'Consolidated IS'!D33</f>
        <v>1087103</v>
      </c>
      <c r="E119" s="23">
        <f>'Consolidated IS'!E33</f>
        <v>313979</v>
      </c>
      <c r="F119" s="16"/>
      <c r="G119" s="23">
        <f>'Consolidated IS'!G33</f>
        <v>1087103</v>
      </c>
      <c r="H119" s="23">
        <f>'Consolidated IS'!H33</f>
        <v>313979</v>
      </c>
      <c r="I119" s="23"/>
    </row>
    <row r="120" spans="1:9" ht="12.75">
      <c r="A120" s="22"/>
      <c r="B120" s="5"/>
      <c r="C120" s="10"/>
      <c r="D120" s="13"/>
      <c r="E120" s="13"/>
      <c r="G120" s="10"/>
      <c r="H120" s="10"/>
      <c r="I120" s="10"/>
    </row>
    <row r="121" spans="1:9" ht="12.75">
      <c r="A121" s="22"/>
      <c r="B121" s="15" t="s">
        <v>178</v>
      </c>
      <c r="C121" s="10"/>
      <c r="D121" s="13"/>
      <c r="E121" s="13"/>
      <c r="G121" s="10"/>
      <c r="H121" s="10"/>
      <c r="I121" s="10"/>
    </row>
    <row r="122" spans="1:9" ht="12.75">
      <c r="A122" s="22"/>
      <c r="B122" s="2" t="s">
        <v>179</v>
      </c>
      <c r="C122" s="5"/>
      <c r="D122" s="14">
        <f>Summary!C34</f>
        <v>222611192</v>
      </c>
      <c r="E122" s="14">
        <f>Summary!D34</f>
        <v>230562907</v>
      </c>
      <c r="G122" s="14">
        <f>Summary!F34</f>
        <v>222611192</v>
      </c>
      <c r="H122" s="14">
        <f>Summary!G34</f>
        <v>230562907</v>
      </c>
      <c r="I122" s="14"/>
    </row>
    <row r="123" spans="1:9" ht="12.75">
      <c r="A123" s="22"/>
      <c r="B123" s="5"/>
      <c r="C123" s="5"/>
      <c r="D123" s="14"/>
      <c r="E123" s="8"/>
      <c r="G123" s="14"/>
      <c r="H123" s="5"/>
      <c r="I123" s="5"/>
    </row>
    <row r="124" spans="1:9" ht="12.75">
      <c r="A124" s="22"/>
      <c r="B124" s="34" t="s">
        <v>284</v>
      </c>
      <c r="C124" s="34"/>
      <c r="D124" s="34"/>
      <c r="E124" s="8"/>
      <c r="G124" s="5"/>
      <c r="H124" s="5"/>
      <c r="I124" s="5"/>
    </row>
    <row r="125" spans="1:9" ht="12.75">
      <c r="A125" s="22"/>
      <c r="C125" s="35" t="s">
        <v>111</v>
      </c>
      <c r="D125" s="36">
        <f>Summary!C36</f>
        <v>0.49</v>
      </c>
      <c r="E125" s="36">
        <f>Summary!D36</f>
        <v>0.14</v>
      </c>
      <c r="G125" s="36">
        <f>Summary!F36</f>
        <v>0.49</v>
      </c>
      <c r="H125" s="36">
        <f>Summary!G36</f>
        <v>0.14</v>
      </c>
      <c r="I125" s="36"/>
    </row>
    <row r="126" spans="1:9" ht="13.5" thickBot="1">
      <c r="A126" s="22"/>
      <c r="C126" s="35" t="s">
        <v>127</v>
      </c>
      <c r="D126" s="38" t="s">
        <v>28</v>
      </c>
      <c r="E126" s="38" t="s">
        <v>28</v>
      </c>
      <c r="G126" s="38" t="s">
        <v>28</v>
      </c>
      <c r="H126" s="38" t="s">
        <v>28</v>
      </c>
      <c r="I126" s="37"/>
    </row>
    <row r="127" spans="1:9" ht="12.75">
      <c r="A127" s="22"/>
      <c r="B127" s="39"/>
      <c r="C127" s="5"/>
      <c r="D127" s="19"/>
      <c r="E127" s="18"/>
      <c r="G127" s="17"/>
      <c r="H127" s="17"/>
      <c r="I127" s="20"/>
    </row>
    <row r="128" spans="1:9" ht="12.75">
      <c r="A128" s="22" t="s">
        <v>233</v>
      </c>
      <c r="B128" s="4" t="s">
        <v>14</v>
      </c>
      <c r="C128" s="5"/>
      <c r="D128" s="5"/>
      <c r="E128" s="5"/>
      <c r="F128" s="5"/>
      <c r="G128" s="5"/>
      <c r="H128" s="5"/>
      <c r="I128" s="5"/>
    </row>
    <row r="129" spans="1:9" ht="12.75" customHeight="1">
      <c r="A129" s="8"/>
      <c r="B129" s="373" t="s">
        <v>280</v>
      </c>
      <c r="C129" s="373"/>
      <c r="D129" s="373"/>
      <c r="E129" s="373"/>
      <c r="F129" s="373"/>
      <c r="G129" s="373"/>
      <c r="H129" s="373"/>
      <c r="I129" s="40"/>
    </row>
    <row r="130" spans="1:9" ht="12.75">
      <c r="A130" s="8"/>
      <c r="B130" s="373"/>
      <c r="C130" s="373"/>
      <c r="D130" s="373"/>
      <c r="E130" s="373"/>
      <c r="F130" s="373"/>
      <c r="G130" s="373"/>
      <c r="H130" s="373"/>
      <c r="I130" s="40"/>
    </row>
    <row r="131" spans="1:9" ht="12.75">
      <c r="A131" s="8"/>
      <c r="B131" s="5"/>
      <c r="C131" s="5"/>
      <c r="D131" s="5"/>
      <c r="E131" s="5"/>
      <c r="F131" s="5"/>
      <c r="G131" s="5"/>
      <c r="H131" s="5"/>
      <c r="I131" s="5"/>
    </row>
    <row r="132" spans="1:9" ht="12.75">
      <c r="A132" s="22" t="s">
        <v>248</v>
      </c>
      <c r="B132" s="4" t="s">
        <v>11</v>
      </c>
      <c r="C132" s="5"/>
      <c r="D132" s="150"/>
      <c r="E132" s="5"/>
      <c r="F132" s="5"/>
      <c r="G132" s="5"/>
      <c r="H132" s="5"/>
      <c r="I132" s="5"/>
    </row>
    <row r="133" spans="2:9" ht="12.75" customHeight="1">
      <c r="B133" s="384" t="s">
        <v>281</v>
      </c>
      <c r="C133" s="384"/>
      <c r="D133" s="384"/>
      <c r="E133" s="384"/>
      <c r="F133" s="384"/>
      <c r="G133" s="384"/>
      <c r="H133" s="384"/>
      <c r="I133" s="161"/>
    </row>
  </sheetData>
  <sheetProtection/>
  <mergeCells count="27">
    <mergeCell ref="G81:H81"/>
    <mergeCell ref="B19:H22"/>
    <mergeCell ref="B25:H27"/>
    <mergeCell ref="G34:H34"/>
    <mergeCell ref="B43:H48"/>
    <mergeCell ref="D34:E34"/>
    <mergeCell ref="B30:H31"/>
    <mergeCell ref="B133:H133"/>
    <mergeCell ref="B100:H101"/>
    <mergeCell ref="D113:E113"/>
    <mergeCell ref="G113:H113"/>
    <mergeCell ref="D81:E81"/>
    <mergeCell ref="B54:I54"/>
    <mergeCell ref="B104:H104"/>
    <mergeCell ref="B57:H57"/>
    <mergeCell ref="B107:H107"/>
    <mergeCell ref="B129:H130"/>
    <mergeCell ref="B7:H8"/>
    <mergeCell ref="A6:H6"/>
    <mergeCell ref="B11:H12"/>
    <mergeCell ref="B28:H28"/>
    <mergeCell ref="A1:H1"/>
    <mergeCell ref="A3:H3"/>
    <mergeCell ref="A4:H4"/>
    <mergeCell ref="A5:H5"/>
    <mergeCell ref="A2:H2"/>
    <mergeCell ref="B14:H16"/>
  </mergeCells>
  <printOptions horizontalCentered="1"/>
  <pageMargins left="0.5" right="0.25" top="0.4" bottom="0.25" header="0.25" footer="0.17"/>
  <pageSetup horizontalDpi="300" verticalDpi="300" orientation="portrait" paperSize="9" scale="71" r:id="rId1"/>
  <rowBreaks count="1" manualBreakCount="1">
    <brk id="7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User</cp:lastModifiedBy>
  <cp:lastPrinted>2013-05-13T10:16:52Z</cp:lastPrinted>
  <dcterms:created xsi:type="dcterms:W3CDTF">2005-02-17T14:42:07Z</dcterms:created>
  <dcterms:modified xsi:type="dcterms:W3CDTF">2013-05-13T10:22:51Z</dcterms:modified>
  <cp:category/>
  <cp:version/>
  <cp:contentType/>
  <cp:contentStatus/>
</cp:coreProperties>
</file>